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5"/>
  </bookViews>
  <sheets>
    <sheet name="Девочки 5-6" sheetId="1" r:id="rId1"/>
    <sheet name="Мальчики 5-6 " sheetId="2" r:id="rId2"/>
    <sheet name="Девушки 7-8" sheetId="3" r:id="rId3"/>
    <sheet name="Юноши 7-8" sheetId="4" r:id="rId4"/>
    <sheet name="Девушки 9-11 " sheetId="5" r:id="rId5"/>
    <sheet name="Юноши 9-11" sheetId="6" r:id="rId6"/>
  </sheets>
  <definedNames/>
  <calcPr fullCalcOnLoad="1"/>
</workbook>
</file>

<file path=xl/sharedStrings.xml><?xml version="1.0" encoding="utf-8"?>
<sst xmlns="http://schemas.openxmlformats.org/spreadsheetml/2006/main" count="388" uniqueCount="122">
  <si>
    <t>Образовательная организация</t>
  </si>
  <si>
    <t>теория</t>
  </si>
  <si>
    <t>Класс</t>
  </si>
  <si>
    <t>№ п/п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</si>
  <si>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</si>
  <si>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</si>
  <si>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</si>
  <si>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</si>
  <si>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</si>
  <si>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</si>
  <si>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</si>
  <si>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лучший результат в испытании ПФК</t>
  </si>
  <si>
    <t>лучший результат в испытании (игра)</t>
  </si>
  <si>
    <t>лучший результат в испытании легкая атлетика)</t>
  </si>
  <si>
    <t>результат (сек)</t>
  </si>
  <si>
    <t>Дата проведения:</t>
  </si>
  <si>
    <t>5-6 классы (девочки)</t>
  </si>
  <si>
    <t>5-6 классы (мальчики)</t>
  </si>
  <si>
    <t>7-8 классы (девушки)</t>
  </si>
  <si>
    <t>7-8 классы (юноши)</t>
  </si>
  <si>
    <t>9-11 классы (девушки)</t>
  </si>
  <si>
    <t>Наименование образовательного учреждения</t>
  </si>
  <si>
    <t>9-11 классы (юноши)</t>
  </si>
  <si>
    <t>лучший результат в испытании (гимнастика)</t>
  </si>
  <si>
    <t>результат (балл)</t>
  </si>
  <si>
    <t>Сводный протокол результатов школьного этапа ВсОШ по предмету "Физическая культура"</t>
  </si>
  <si>
    <t>Статус (победитель, призер, участник)</t>
  </si>
  <si>
    <t>Фамилия</t>
  </si>
  <si>
    <t xml:space="preserve">Имя </t>
  </si>
  <si>
    <t>Отчество</t>
  </si>
  <si>
    <t>Учитель - наставник</t>
  </si>
  <si>
    <t>27-28 сентября 2022 г.</t>
  </si>
  <si>
    <t>27-28 сентября 2022г.</t>
  </si>
  <si>
    <t>Гокун</t>
  </si>
  <si>
    <t>Дмитрий</t>
  </si>
  <si>
    <t>Евгеньевич</t>
  </si>
  <si>
    <t>МБОУ гимназия № 7</t>
  </si>
  <si>
    <t xml:space="preserve">Прищенко </t>
  </si>
  <si>
    <t>Владимир</t>
  </si>
  <si>
    <t>Димитрюк</t>
  </si>
  <si>
    <t>Константин</t>
  </si>
  <si>
    <t>Викторович</t>
  </si>
  <si>
    <r>
      <t xml:space="preserve">Члены жюри: </t>
    </r>
    <r>
      <rPr>
        <sz val="14"/>
        <color indexed="8"/>
        <rFont val="Times New Roman"/>
        <family val="1"/>
      </rPr>
      <t xml:space="preserve"> Бондарь С.И.__________________</t>
    </r>
  </si>
  <si>
    <t xml:space="preserve">                           Маслобородова Н.С.____________</t>
  </si>
  <si>
    <t xml:space="preserve">                           Соловьев Р.В.__________________</t>
  </si>
  <si>
    <t xml:space="preserve">                     </t>
  </si>
  <si>
    <t>_____________</t>
  </si>
  <si>
    <t xml:space="preserve">      Смирнов К.В.</t>
  </si>
  <si>
    <t>Смирнов К.В.</t>
  </si>
  <si>
    <t>Бекмухаметова</t>
  </si>
  <si>
    <t>Елизавета</t>
  </si>
  <si>
    <t>Романовна</t>
  </si>
  <si>
    <t>Иванова</t>
  </si>
  <si>
    <t>Мелания</t>
  </si>
  <si>
    <t>Александровна</t>
  </si>
  <si>
    <t>Гагаркина</t>
  </si>
  <si>
    <t>Дарья</t>
  </si>
  <si>
    <t>Андреевна</t>
  </si>
  <si>
    <t>Веселов</t>
  </si>
  <si>
    <t>Артём</t>
  </si>
  <si>
    <t>Александрович</t>
  </si>
  <si>
    <t>Дорожкин</t>
  </si>
  <si>
    <t>Василий</t>
  </si>
  <si>
    <t>Вячеславович</t>
  </si>
  <si>
    <t>Горбунов</t>
  </si>
  <si>
    <t>Дмитриевич</t>
  </si>
  <si>
    <t>Корчуганов</t>
  </si>
  <si>
    <t>Ярослав</t>
  </si>
  <si>
    <t>Игоревич</t>
  </si>
  <si>
    <t>Овчарик</t>
  </si>
  <si>
    <t>Павел</t>
  </si>
  <si>
    <t>Павлович</t>
  </si>
  <si>
    <t>Штроман</t>
  </si>
  <si>
    <t>Валерьевич</t>
  </si>
  <si>
    <t>Малюшенко</t>
  </si>
  <si>
    <t>Вадим</t>
  </si>
  <si>
    <t>Романович</t>
  </si>
  <si>
    <t>Пивоваров</t>
  </si>
  <si>
    <t>Михаил</t>
  </si>
  <si>
    <t>Юрьевич</t>
  </si>
  <si>
    <t>Сальченко</t>
  </si>
  <si>
    <t>Даниил</t>
  </si>
  <si>
    <t>Васильевич</t>
  </si>
  <si>
    <t>Ключникова</t>
  </si>
  <si>
    <t>Мария</t>
  </si>
  <si>
    <t>Вячеславовна</t>
  </si>
  <si>
    <t>Свидовая</t>
  </si>
  <si>
    <t>Соловьёв Р.В.</t>
  </si>
  <si>
    <t>Маслобородова Н.С.</t>
  </si>
  <si>
    <t>Победитель</t>
  </si>
  <si>
    <t>Призёр</t>
  </si>
  <si>
    <t xml:space="preserve">       Смирнов К.В.</t>
  </si>
  <si>
    <t xml:space="preserve">        Смирнов К.В.</t>
  </si>
  <si>
    <t>Соловьев Р.В.</t>
  </si>
  <si>
    <t>Бондарь С.И.</t>
  </si>
  <si>
    <t>Участник</t>
  </si>
  <si>
    <t>Намаконова</t>
  </si>
  <si>
    <t>Юлия</t>
  </si>
  <si>
    <t>Михайловна</t>
  </si>
  <si>
    <t>Малинина</t>
  </si>
  <si>
    <t>Мирослава</t>
  </si>
  <si>
    <t>Алексеевна</t>
  </si>
  <si>
    <t>Гуцалюк</t>
  </si>
  <si>
    <t>Татьяна</t>
  </si>
  <si>
    <t>Максимовна</t>
  </si>
  <si>
    <t>Гретченко</t>
  </si>
  <si>
    <t>Варвара</t>
  </si>
  <si>
    <t>Владимировна</t>
  </si>
  <si>
    <t>Малиновская</t>
  </si>
  <si>
    <t>Полина</t>
  </si>
  <si>
    <t>Сергеевна</t>
  </si>
  <si>
    <t>Хрисанфова</t>
  </si>
  <si>
    <t>Валерия</t>
  </si>
  <si>
    <t>Юрьевна</t>
  </si>
  <si>
    <t xml:space="preserve">  Смирнов К.В.</t>
  </si>
  <si>
    <t>Акулов</t>
  </si>
  <si>
    <t>Фёдор</t>
  </si>
  <si>
    <t>Ремезанович</t>
  </si>
  <si>
    <t>Таран</t>
  </si>
  <si>
    <t>Данил</t>
  </si>
  <si>
    <t>Пискарёв</t>
  </si>
  <si>
    <t>Виктория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</si>
</sst>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6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60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4" fillId="0" borderId="0" xfId="0" applyFont="1" applyAlignment="1">
      <alignment horizontal="left"/>
    </xf>
    <xf numFmtId="0" fontId="58" fillId="0" borderId="0" xfId="0" applyFont="1" applyAlignment="1">
      <alignment/>
    </xf>
    <xf numFmtId="0" fontId="60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="70" zoomScaleNormal="70" zoomScalePageLayoutView="0" workbookViewId="0" topLeftCell="A13">
      <selection activeCell="L4" sqref="L4"/>
    </sheetView>
  </sheetViews>
  <sheetFormatPr defaultColWidth="17.57421875" defaultRowHeight="15"/>
  <cols>
    <col min="1" max="1" width="7.57421875" style="1" customWidth="1"/>
    <col min="2" max="2" width="21.57421875" style="1" customWidth="1"/>
    <col min="3" max="3" width="19.8515625" style="1" customWidth="1"/>
    <col min="4" max="4" width="20.57421875" style="1" customWidth="1"/>
    <col min="5" max="5" width="22.421875" style="1" customWidth="1"/>
    <col min="6" max="6" width="6.421875" style="1" customWidth="1"/>
    <col min="7" max="7" width="8.7109375" style="1" customWidth="1"/>
    <col min="8" max="8" width="10.28125" style="1" customWidth="1"/>
    <col min="9" max="9" width="10.421875" style="1" customWidth="1"/>
    <col min="10" max="10" width="10.57421875" style="1" customWidth="1"/>
    <col min="11" max="11" width="11.851562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9.421875" style="1" customWidth="1"/>
    <col min="16" max="16" width="10.7109375" style="1" customWidth="1"/>
    <col min="17" max="17" width="20.421875" style="1" customWidth="1"/>
    <col min="18" max="16384" width="17.57421875" style="1" customWidth="1"/>
  </cols>
  <sheetData>
    <row r="1" spans="15:16" ht="23.25">
      <c r="O1" s="74"/>
      <c r="P1" s="74"/>
    </row>
    <row r="2" spans="15:16" ht="23.25">
      <c r="O2" s="74"/>
      <c r="P2" s="74"/>
    </row>
    <row r="3" spans="15:16" ht="23.25">
      <c r="O3" s="74"/>
      <c r="P3" s="74"/>
    </row>
    <row r="4" spans="1:17" ht="39.75" customHeight="1">
      <c r="A4" s="75" t="s">
        <v>21</v>
      </c>
      <c r="B4" s="75"/>
      <c r="C4" s="75"/>
      <c r="D4" s="75"/>
      <c r="E4" s="76"/>
      <c r="F4" s="77" t="s">
        <v>36</v>
      </c>
      <c r="G4" s="77"/>
      <c r="H4" s="78"/>
      <c r="I4" s="78"/>
      <c r="J4" s="9"/>
      <c r="K4" s="9"/>
      <c r="L4" s="9"/>
      <c r="M4" s="9"/>
      <c r="N4" s="9"/>
      <c r="O4" s="10"/>
      <c r="P4" s="10"/>
      <c r="Q4" s="10"/>
    </row>
    <row r="5" spans="1:17" ht="15" customHeight="1">
      <c r="A5" s="79" t="s">
        <v>15</v>
      </c>
      <c r="B5" s="79"/>
      <c r="C5" s="79"/>
      <c r="D5" s="79"/>
      <c r="E5" s="79"/>
      <c r="F5" s="80" t="s">
        <v>32</v>
      </c>
      <c r="G5" s="80"/>
      <c r="H5" s="81"/>
      <c r="I5" s="81"/>
      <c r="J5" s="9"/>
      <c r="K5" s="9"/>
      <c r="L5" s="9"/>
      <c r="M5" s="9"/>
      <c r="N5" s="9"/>
      <c r="O5" s="10"/>
      <c r="P5" s="10"/>
      <c r="Q5" s="10"/>
    </row>
    <row r="6" spans="1:17" ht="24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0"/>
    </row>
    <row r="7" spans="1:17" ht="21" customHeight="1">
      <c r="A7" s="11" t="s">
        <v>16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0" ht="54.75" customHeight="1">
      <c r="A8" s="69" t="s">
        <v>3</v>
      </c>
      <c r="B8" s="70" t="s">
        <v>27</v>
      </c>
      <c r="C8" s="70" t="s">
        <v>28</v>
      </c>
      <c r="D8" s="70" t="s">
        <v>29</v>
      </c>
      <c r="E8" s="70" t="s">
        <v>0</v>
      </c>
      <c r="F8" s="72" t="s">
        <v>2</v>
      </c>
      <c r="G8" s="60" t="s">
        <v>1</v>
      </c>
      <c r="H8" s="62"/>
      <c r="I8" s="60" t="s">
        <v>4</v>
      </c>
      <c r="J8" s="61"/>
      <c r="K8" s="62"/>
      <c r="L8" s="60" t="s">
        <v>5</v>
      </c>
      <c r="M8" s="61"/>
      <c r="N8" s="62"/>
      <c r="O8" s="63" t="s">
        <v>7</v>
      </c>
      <c r="P8" s="63"/>
      <c r="Q8" s="63"/>
      <c r="R8" s="13" t="s">
        <v>8</v>
      </c>
      <c r="S8" s="64" t="s">
        <v>26</v>
      </c>
      <c r="T8" s="59" t="s">
        <v>30</v>
      </c>
    </row>
    <row r="9" spans="1:20" ht="157.5" customHeight="1">
      <c r="A9" s="69"/>
      <c r="B9" s="71"/>
      <c r="C9" s="71"/>
      <c r="D9" s="71"/>
      <c r="E9" s="71"/>
      <c r="F9" s="73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13</v>
      </c>
      <c r="Q9" s="12" t="s">
        <v>10</v>
      </c>
      <c r="R9" s="14" t="s">
        <v>10</v>
      </c>
      <c r="S9" s="65"/>
      <c r="T9" s="59"/>
    </row>
    <row r="10" spans="1:20" ht="42" customHeight="1">
      <c r="A10" s="15">
        <v>1</v>
      </c>
      <c r="B10" s="34"/>
      <c r="C10" s="34"/>
      <c r="D10" s="34"/>
      <c r="E10" s="34"/>
      <c r="F10" s="33"/>
      <c r="G10" s="15"/>
      <c r="H10" s="20">
        <f>(30*G10)/26</f>
        <v>0</v>
      </c>
      <c r="I10" s="15"/>
      <c r="J10" s="15"/>
      <c r="K10" s="15" t="e">
        <f aca="true" t="shared" si="0" ref="K10:K20">((25*I10))/J10</f>
        <v>#DIV/0!</v>
      </c>
      <c r="L10" s="16"/>
      <c r="M10" s="17"/>
      <c r="N10" s="28" t="e">
        <f aca="true" t="shared" si="1" ref="N10:N20">((20*M10)/L10)</f>
        <v>#DIV/0!</v>
      </c>
      <c r="O10" s="17"/>
      <c r="P10" s="17"/>
      <c r="Q10" s="28" t="e">
        <f aca="true" t="shared" si="2" ref="Q10:Q20">(25*P10)/O10</f>
        <v>#DIV/0!</v>
      </c>
      <c r="R10" s="21" t="e">
        <f>SUM(H10,K10,N10,Q10)</f>
        <v>#DIV/0!</v>
      </c>
      <c r="S10" s="18"/>
      <c r="T10" s="29"/>
    </row>
    <row r="11" spans="1:20" ht="42" customHeight="1">
      <c r="A11" s="15">
        <v>2</v>
      </c>
      <c r="B11" s="34"/>
      <c r="C11" s="34"/>
      <c r="D11" s="34"/>
      <c r="E11" s="34"/>
      <c r="F11" s="33"/>
      <c r="G11" s="15"/>
      <c r="H11" s="20">
        <f aca="true" t="shared" si="3" ref="H11:H20">(30*G11)/26</f>
        <v>0</v>
      </c>
      <c r="I11" s="15"/>
      <c r="J11" s="15"/>
      <c r="K11" s="15" t="e">
        <f t="shared" si="0"/>
        <v>#DIV/0!</v>
      </c>
      <c r="L11" s="16"/>
      <c r="M11" s="17"/>
      <c r="N11" s="28" t="e">
        <f t="shared" si="1"/>
        <v>#DIV/0!</v>
      </c>
      <c r="O11" s="17"/>
      <c r="P11" s="17"/>
      <c r="Q11" s="28" t="e">
        <f t="shared" si="2"/>
        <v>#DIV/0!</v>
      </c>
      <c r="R11" s="21" t="e">
        <f>SUM(H11,K11,N11,Q11)</f>
        <v>#DIV/0!</v>
      </c>
      <c r="S11" s="18"/>
      <c r="T11" s="29"/>
    </row>
    <row r="12" spans="1:20" ht="42" customHeight="1">
      <c r="A12" s="15">
        <v>3</v>
      </c>
      <c r="B12" s="34"/>
      <c r="C12" s="34"/>
      <c r="D12" s="34"/>
      <c r="E12" s="34"/>
      <c r="F12" s="33"/>
      <c r="G12" s="15"/>
      <c r="H12" s="20">
        <f t="shared" si="3"/>
        <v>0</v>
      </c>
      <c r="I12" s="15"/>
      <c r="J12" s="15"/>
      <c r="K12" s="15" t="e">
        <f t="shared" si="0"/>
        <v>#DIV/0!</v>
      </c>
      <c r="L12" s="16"/>
      <c r="M12" s="17"/>
      <c r="N12" s="28" t="e">
        <f t="shared" si="1"/>
        <v>#DIV/0!</v>
      </c>
      <c r="O12" s="17"/>
      <c r="P12" s="17"/>
      <c r="Q12" s="28" t="e">
        <f t="shared" si="2"/>
        <v>#DIV/0!</v>
      </c>
      <c r="R12" s="21" t="e">
        <f>SUM(H12,K12,N12,Q12)</f>
        <v>#DIV/0!</v>
      </c>
      <c r="S12" s="18"/>
      <c r="T12" s="30"/>
    </row>
    <row r="13" spans="1:20" s="24" customFormat="1" ht="42" customHeight="1">
      <c r="A13" s="15">
        <v>4</v>
      </c>
      <c r="B13" s="34"/>
      <c r="C13" s="34"/>
      <c r="D13" s="34"/>
      <c r="E13" s="34"/>
      <c r="F13" s="33"/>
      <c r="G13" s="15"/>
      <c r="H13" s="20">
        <f t="shared" si="3"/>
        <v>0</v>
      </c>
      <c r="I13" s="15"/>
      <c r="J13" s="15"/>
      <c r="K13" s="15" t="e">
        <f t="shared" si="0"/>
        <v>#DIV/0!</v>
      </c>
      <c r="L13" s="16"/>
      <c r="M13" s="17"/>
      <c r="N13" s="28" t="e">
        <f t="shared" si="1"/>
        <v>#DIV/0!</v>
      </c>
      <c r="O13" s="17"/>
      <c r="P13" s="17"/>
      <c r="Q13" s="28" t="e">
        <f t="shared" si="2"/>
        <v>#DIV/0!</v>
      </c>
      <c r="R13" s="21" t="e">
        <f>SUM(H13,K13,N13,Q13)</f>
        <v>#DIV/0!</v>
      </c>
      <c r="S13" s="18"/>
      <c r="T13" s="29"/>
    </row>
    <row r="14" spans="1:20" ht="42" customHeight="1">
      <c r="A14" s="15">
        <v>5</v>
      </c>
      <c r="B14" s="34"/>
      <c r="C14" s="34"/>
      <c r="D14" s="34"/>
      <c r="E14" s="34"/>
      <c r="F14" s="33"/>
      <c r="G14" s="15"/>
      <c r="H14" s="20">
        <f t="shared" si="3"/>
        <v>0</v>
      </c>
      <c r="I14" s="15"/>
      <c r="J14" s="15"/>
      <c r="K14" s="15" t="e">
        <f t="shared" si="0"/>
        <v>#DIV/0!</v>
      </c>
      <c r="L14" s="16"/>
      <c r="M14" s="17"/>
      <c r="N14" s="28" t="e">
        <f t="shared" si="1"/>
        <v>#DIV/0!</v>
      </c>
      <c r="O14" s="17"/>
      <c r="P14" s="17"/>
      <c r="Q14" s="28" t="e">
        <f t="shared" si="2"/>
        <v>#DIV/0!</v>
      </c>
      <c r="R14" s="21" t="e">
        <f>SUM(G14,I14,G14,I14,H14,K14,N14,Q14)</f>
        <v>#DIV/0!</v>
      </c>
      <c r="S14" s="18"/>
      <c r="T14" s="29"/>
    </row>
    <row r="15" spans="1:20" ht="42" customHeight="1">
      <c r="A15" s="15">
        <v>6</v>
      </c>
      <c r="B15" s="34"/>
      <c r="C15" s="34"/>
      <c r="D15" s="34"/>
      <c r="E15" s="34"/>
      <c r="F15" s="33"/>
      <c r="G15" s="15"/>
      <c r="H15" s="20">
        <f t="shared" si="3"/>
        <v>0</v>
      </c>
      <c r="I15" s="15"/>
      <c r="J15" s="15"/>
      <c r="K15" s="15" t="e">
        <f t="shared" si="0"/>
        <v>#DIV/0!</v>
      </c>
      <c r="L15" s="16"/>
      <c r="M15" s="17"/>
      <c r="N15" s="28" t="e">
        <f t="shared" si="1"/>
        <v>#DIV/0!</v>
      </c>
      <c r="O15" s="17"/>
      <c r="P15" s="17"/>
      <c r="Q15" s="28" t="e">
        <f t="shared" si="2"/>
        <v>#DIV/0!</v>
      </c>
      <c r="R15" s="21" t="e">
        <f aca="true" t="shared" si="4" ref="R15:R20">SUM(H15,K15,N15,Q15)</f>
        <v>#DIV/0!</v>
      </c>
      <c r="S15" s="18"/>
      <c r="T15" s="29"/>
    </row>
    <row r="16" spans="1:20" ht="42" customHeight="1">
      <c r="A16" s="15">
        <v>7</v>
      </c>
      <c r="B16" s="34"/>
      <c r="C16" s="34"/>
      <c r="D16" s="34"/>
      <c r="E16" s="34"/>
      <c r="F16" s="33"/>
      <c r="G16" s="15"/>
      <c r="H16" s="20">
        <f t="shared" si="3"/>
        <v>0</v>
      </c>
      <c r="I16" s="15"/>
      <c r="J16" s="15"/>
      <c r="K16" s="15" t="e">
        <f t="shared" si="0"/>
        <v>#DIV/0!</v>
      </c>
      <c r="L16" s="16"/>
      <c r="M16" s="17"/>
      <c r="N16" s="28" t="e">
        <f t="shared" si="1"/>
        <v>#DIV/0!</v>
      </c>
      <c r="O16" s="17"/>
      <c r="P16" s="17"/>
      <c r="Q16" s="28" t="e">
        <f t="shared" si="2"/>
        <v>#DIV/0!</v>
      </c>
      <c r="R16" s="21" t="e">
        <f t="shared" si="4"/>
        <v>#DIV/0!</v>
      </c>
      <c r="S16" s="18"/>
      <c r="T16" s="29"/>
    </row>
    <row r="17" spans="1:20" ht="42" customHeight="1">
      <c r="A17" s="15">
        <v>8</v>
      </c>
      <c r="B17" s="34"/>
      <c r="C17" s="34"/>
      <c r="D17" s="34"/>
      <c r="E17" s="34"/>
      <c r="F17" s="33"/>
      <c r="G17" s="15"/>
      <c r="H17" s="20">
        <f t="shared" si="3"/>
        <v>0</v>
      </c>
      <c r="I17" s="15"/>
      <c r="J17" s="15"/>
      <c r="K17" s="15" t="e">
        <f t="shared" si="0"/>
        <v>#DIV/0!</v>
      </c>
      <c r="L17" s="16"/>
      <c r="M17" s="17"/>
      <c r="N17" s="28" t="e">
        <f t="shared" si="1"/>
        <v>#DIV/0!</v>
      </c>
      <c r="O17" s="17"/>
      <c r="P17" s="17"/>
      <c r="Q17" s="28" t="e">
        <f t="shared" si="2"/>
        <v>#DIV/0!</v>
      </c>
      <c r="R17" s="21" t="e">
        <f t="shared" si="4"/>
        <v>#DIV/0!</v>
      </c>
      <c r="S17" s="18"/>
      <c r="T17" s="29"/>
    </row>
    <row r="18" spans="1:20" ht="42" customHeight="1">
      <c r="A18" s="15">
        <v>9</v>
      </c>
      <c r="B18" s="34"/>
      <c r="C18" s="34"/>
      <c r="D18" s="34"/>
      <c r="E18" s="34"/>
      <c r="F18" s="33"/>
      <c r="G18" s="15"/>
      <c r="H18" s="20">
        <f t="shared" si="3"/>
        <v>0</v>
      </c>
      <c r="I18" s="15"/>
      <c r="J18" s="15"/>
      <c r="K18" s="15" t="e">
        <f t="shared" si="0"/>
        <v>#DIV/0!</v>
      </c>
      <c r="L18" s="16"/>
      <c r="M18" s="17"/>
      <c r="N18" s="28" t="e">
        <f t="shared" si="1"/>
        <v>#DIV/0!</v>
      </c>
      <c r="O18" s="17"/>
      <c r="P18" s="17"/>
      <c r="Q18" s="28" t="e">
        <f t="shared" si="2"/>
        <v>#DIV/0!</v>
      </c>
      <c r="R18" s="21" t="e">
        <f t="shared" si="4"/>
        <v>#DIV/0!</v>
      </c>
      <c r="S18" s="18"/>
      <c r="T18" s="29"/>
    </row>
    <row r="19" spans="1:20" ht="42" customHeight="1">
      <c r="A19" s="15">
        <v>10</v>
      </c>
      <c r="B19" s="34"/>
      <c r="C19" s="34"/>
      <c r="D19" s="34"/>
      <c r="E19" s="34"/>
      <c r="F19" s="33"/>
      <c r="G19" s="15"/>
      <c r="H19" s="20">
        <f t="shared" si="3"/>
        <v>0</v>
      </c>
      <c r="I19" s="15"/>
      <c r="J19" s="15"/>
      <c r="K19" s="15" t="e">
        <f t="shared" si="0"/>
        <v>#DIV/0!</v>
      </c>
      <c r="L19" s="16"/>
      <c r="M19" s="17"/>
      <c r="N19" s="28" t="e">
        <f t="shared" si="1"/>
        <v>#DIV/0!</v>
      </c>
      <c r="O19" s="17"/>
      <c r="P19" s="17"/>
      <c r="Q19" s="28" t="e">
        <f t="shared" si="2"/>
        <v>#DIV/0!</v>
      </c>
      <c r="R19" s="21" t="e">
        <f t="shared" si="4"/>
        <v>#DIV/0!</v>
      </c>
      <c r="S19" s="18"/>
      <c r="T19" s="29"/>
    </row>
    <row r="20" spans="1:20" ht="42" customHeight="1">
      <c r="A20" s="15">
        <v>11</v>
      </c>
      <c r="B20" s="34"/>
      <c r="C20" s="34"/>
      <c r="D20" s="34"/>
      <c r="E20" s="34"/>
      <c r="F20" s="33"/>
      <c r="G20" s="15"/>
      <c r="H20" s="20">
        <f t="shared" si="3"/>
        <v>0</v>
      </c>
      <c r="I20" s="15"/>
      <c r="J20" s="15"/>
      <c r="K20" s="15" t="e">
        <f t="shared" si="0"/>
        <v>#DIV/0!</v>
      </c>
      <c r="L20" s="16"/>
      <c r="M20" s="17"/>
      <c r="N20" s="28" t="e">
        <f t="shared" si="1"/>
        <v>#DIV/0!</v>
      </c>
      <c r="O20" s="17"/>
      <c r="P20" s="17"/>
      <c r="Q20" s="28" t="e">
        <f t="shared" si="2"/>
        <v>#DIV/0!</v>
      </c>
      <c r="R20" s="21" t="e">
        <f t="shared" si="4"/>
        <v>#DIV/0!</v>
      </c>
      <c r="S20" s="18"/>
      <c r="T20" s="29"/>
    </row>
    <row r="21" spans="1:17" ht="23.25">
      <c r="A21" s="10"/>
      <c r="B21" s="10"/>
      <c r="C21" s="10"/>
      <c r="D21" s="10"/>
      <c r="E21" s="10"/>
      <c r="F21" s="19"/>
      <c r="G21" s="67"/>
      <c r="H21" s="67"/>
      <c r="I21" s="67"/>
      <c r="J21" s="10"/>
      <c r="K21" s="10"/>
      <c r="L21" s="10"/>
      <c r="M21" s="10"/>
      <c r="N21" s="10"/>
      <c r="O21" s="10"/>
      <c r="P21" s="10"/>
      <c r="Q21" s="10"/>
    </row>
    <row r="22" spans="1:17" ht="23.25">
      <c r="A22" s="10"/>
      <c r="B22" s="10"/>
      <c r="C22" s="10"/>
      <c r="D22" s="10"/>
      <c r="E22" s="10"/>
      <c r="F22" s="19"/>
      <c r="G22" s="67"/>
      <c r="H22" s="67"/>
      <c r="I22" s="67"/>
      <c r="J22" s="10"/>
      <c r="K22" s="10"/>
      <c r="L22" s="10"/>
      <c r="M22" s="10"/>
      <c r="N22" s="10"/>
      <c r="O22" s="10"/>
      <c r="P22" s="10"/>
      <c r="Q22" s="10"/>
    </row>
    <row r="23" spans="6:9" ht="23.25">
      <c r="F23" s="2"/>
      <c r="G23" s="66"/>
      <c r="H23" s="66"/>
      <c r="I23" s="66"/>
    </row>
    <row r="24" spans="6:9" ht="23.25">
      <c r="F24" s="2"/>
      <c r="G24" s="66"/>
      <c r="H24" s="66"/>
      <c r="I24" s="66"/>
    </row>
    <row r="25" spans="6:9" ht="23.25">
      <c r="F25" s="2"/>
      <c r="G25" s="66"/>
      <c r="H25" s="66"/>
      <c r="I25" s="66"/>
    </row>
    <row r="26" spans="6:9" ht="23.25">
      <c r="F26" s="2"/>
      <c r="G26" s="66"/>
      <c r="H26" s="66"/>
      <c r="I26" s="66"/>
    </row>
  </sheetData>
  <sheetProtection/>
  <mergeCells count="26">
    <mergeCell ref="B8:B9"/>
    <mergeCell ref="C8:C9"/>
    <mergeCell ref="O1:P1"/>
    <mergeCell ref="O2:P2"/>
    <mergeCell ref="O3:P3"/>
    <mergeCell ref="A4:E4"/>
    <mergeCell ref="F4:I4"/>
    <mergeCell ref="A5:E5"/>
    <mergeCell ref="F5:I5"/>
    <mergeCell ref="G24:I24"/>
    <mergeCell ref="G25:I25"/>
    <mergeCell ref="G26:I26"/>
    <mergeCell ref="G21:I21"/>
    <mergeCell ref="G22:I22"/>
    <mergeCell ref="A6:P6"/>
    <mergeCell ref="A8:A9"/>
    <mergeCell ref="E8:E9"/>
    <mergeCell ref="F8:F9"/>
    <mergeCell ref="D8:D9"/>
    <mergeCell ref="T8:T9"/>
    <mergeCell ref="I8:K8"/>
    <mergeCell ref="L8:N8"/>
    <mergeCell ref="O8:Q8"/>
    <mergeCell ref="S8:S9"/>
    <mergeCell ref="G23:I23"/>
    <mergeCell ref="G8:H8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84" zoomScaleNormal="84" zoomScalePageLayoutView="0" workbookViewId="0" topLeftCell="C7">
      <selection activeCell="G16" sqref="G16:I16"/>
    </sheetView>
  </sheetViews>
  <sheetFormatPr defaultColWidth="17.57421875" defaultRowHeight="15"/>
  <cols>
    <col min="1" max="1" width="6.00390625" style="1" customWidth="1"/>
    <col min="2" max="2" width="15.57421875" style="1" customWidth="1"/>
    <col min="3" max="3" width="13.7109375" style="1" customWidth="1"/>
    <col min="4" max="4" width="21.00390625" style="1" customWidth="1"/>
    <col min="5" max="5" width="22.00390625" style="1" customWidth="1"/>
    <col min="6" max="6" width="10.140625" style="1" customWidth="1"/>
    <col min="7" max="7" width="8.7109375" style="1" customWidth="1"/>
    <col min="8" max="8" width="12.28125" style="1" customWidth="1"/>
    <col min="9" max="9" width="12.00390625" style="1" customWidth="1"/>
    <col min="10" max="10" width="10.57421875" style="1" customWidth="1"/>
    <col min="11" max="11" width="11.710937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10.140625" style="1" customWidth="1"/>
    <col min="16" max="16" width="9.57421875" style="1" customWidth="1"/>
    <col min="17" max="17" width="10.7109375" style="1" customWidth="1"/>
    <col min="18" max="18" width="9.421875" style="1" customWidth="1"/>
    <col min="19" max="19" width="16.00390625" style="1" customWidth="1"/>
    <col min="20" max="20" width="20.421875" style="1" customWidth="1"/>
    <col min="21" max="16384" width="17.57421875" style="1" customWidth="1"/>
  </cols>
  <sheetData>
    <row r="1" spans="16:19" ht="23.25">
      <c r="P1" s="74"/>
      <c r="Q1" s="74"/>
      <c r="R1" s="74"/>
      <c r="S1" s="74"/>
    </row>
    <row r="2" spans="16:19" ht="23.25">
      <c r="P2" s="74"/>
      <c r="Q2" s="74"/>
      <c r="R2" s="74"/>
      <c r="S2" s="74"/>
    </row>
    <row r="3" spans="16:19" ht="23.25">
      <c r="P3" s="74"/>
      <c r="Q3" s="74"/>
      <c r="R3" s="74"/>
      <c r="S3" s="74"/>
    </row>
    <row r="4" spans="1:20" ht="30.75" customHeight="1">
      <c r="A4" s="75" t="s">
        <v>21</v>
      </c>
      <c r="B4" s="75"/>
      <c r="C4" s="75"/>
      <c r="D4" s="75"/>
      <c r="E4" s="76"/>
      <c r="F4" s="82" t="s">
        <v>36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10"/>
      <c r="R4" s="10"/>
      <c r="S4" s="10"/>
      <c r="T4" s="10"/>
    </row>
    <row r="5" spans="1:20" ht="15" customHeight="1">
      <c r="A5" s="79" t="s">
        <v>15</v>
      </c>
      <c r="B5" s="79"/>
      <c r="C5" s="79"/>
      <c r="D5" s="79"/>
      <c r="E5" s="79"/>
      <c r="F5" s="80" t="s">
        <v>32</v>
      </c>
      <c r="G5" s="80"/>
      <c r="H5" s="81"/>
      <c r="I5" s="81"/>
      <c r="J5" s="9"/>
      <c r="K5" s="9"/>
      <c r="L5" s="9"/>
      <c r="M5" s="9"/>
      <c r="N5" s="9"/>
      <c r="O5" s="10"/>
      <c r="P5" s="10"/>
      <c r="Q5" s="10"/>
      <c r="R5" s="10"/>
      <c r="S5" s="10"/>
      <c r="T5" s="10"/>
    </row>
    <row r="6" spans="1:20" ht="24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0"/>
    </row>
    <row r="7" spans="1:20" ht="21" customHeight="1">
      <c r="A7" s="11" t="s">
        <v>17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54.75" customHeight="1">
      <c r="A8" s="69" t="s">
        <v>3</v>
      </c>
      <c r="B8" s="70" t="s">
        <v>27</v>
      </c>
      <c r="C8" s="70" t="s">
        <v>28</v>
      </c>
      <c r="D8" s="70" t="s">
        <v>29</v>
      </c>
      <c r="E8" s="70" t="s">
        <v>0</v>
      </c>
      <c r="F8" s="72" t="s">
        <v>2</v>
      </c>
      <c r="G8" s="60" t="s">
        <v>1</v>
      </c>
      <c r="H8" s="62"/>
      <c r="I8" s="60" t="s">
        <v>4</v>
      </c>
      <c r="J8" s="61"/>
      <c r="K8" s="62"/>
      <c r="L8" s="60" t="s">
        <v>5</v>
      </c>
      <c r="M8" s="61"/>
      <c r="N8" s="62"/>
      <c r="O8" s="63" t="s">
        <v>7</v>
      </c>
      <c r="P8" s="63"/>
      <c r="Q8" s="63"/>
      <c r="R8" s="13" t="s">
        <v>8</v>
      </c>
      <c r="S8" s="64" t="s">
        <v>26</v>
      </c>
      <c r="T8" s="59" t="s">
        <v>30</v>
      </c>
    </row>
    <row r="9" spans="1:20" ht="157.5" customHeight="1">
      <c r="A9" s="69"/>
      <c r="B9" s="71"/>
      <c r="C9" s="71"/>
      <c r="D9" s="71"/>
      <c r="E9" s="71"/>
      <c r="F9" s="73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13</v>
      </c>
      <c r="Q9" s="12" t="s">
        <v>10</v>
      </c>
      <c r="R9" s="14" t="s">
        <v>10</v>
      </c>
      <c r="S9" s="65"/>
      <c r="T9" s="59"/>
    </row>
    <row r="10" spans="1:20" s="24" customFormat="1" ht="34.5" customHeight="1">
      <c r="A10" s="15">
        <v>1</v>
      </c>
      <c r="B10" s="31" t="s">
        <v>33</v>
      </c>
      <c r="C10" s="31" t="s">
        <v>34</v>
      </c>
      <c r="D10" s="32" t="s">
        <v>35</v>
      </c>
      <c r="E10" s="32" t="s">
        <v>36</v>
      </c>
      <c r="F10" s="31">
        <v>6</v>
      </c>
      <c r="G10" s="31">
        <v>19</v>
      </c>
      <c r="H10" s="20">
        <f>(30*G10)/26</f>
        <v>21.923076923076923</v>
      </c>
      <c r="I10" s="31">
        <v>6</v>
      </c>
      <c r="J10" s="31">
        <v>7</v>
      </c>
      <c r="K10" s="15">
        <f>((25*I10))/J10</f>
        <v>21.428571428571427</v>
      </c>
      <c r="L10" s="35">
        <v>43.48</v>
      </c>
      <c r="M10" s="36">
        <v>43.48</v>
      </c>
      <c r="N10" s="28">
        <f>((20*M10)/L10)</f>
        <v>20</v>
      </c>
      <c r="O10" s="36">
        <v>207</v>
      </c>
      <c r="P10" s="36">
        <v>207</v>
      </c>
      <c r="Q10" s="28">
        <f>(25*P10)/O10</f>
        <v>25</v>
      </c>
      <c r="R10" s="21">
        <f>SUM(H10,K10,N10,Q10)</f>
        <v>88.35164835164835</v>
      </c>
      <c r="S10" s="18" t="s">
        <v>89</v>
      </c>
      <c r="T10" s="56" t="s">
        <v>48</v>
      </c>
    </row>
    <row r="11" spans="1:20" ht="34.5" customHeight="1">
      <c r="A11" s="15">
        <v>2</v>
      </c>
      <c r="B11" s="31" t="s">
        <v>37</v>
      </c>
      <c r="C11" s="31" t="s">
        <v>38</v>
      </c>
      <c r="D11" s="32" t="s">
        <v>35</v>
      </c>
      <c r="E11" s="32" t="s">
        <v>36</v>
      </c>
      <c r="F11" s="31">
        <v>6</v>
      </c>
      <c r="G11" s="31">
        <v>13</v>
      </c>
      <c r="H11" s="20">
        <f>(30*G11)/26</f>
        <v>15</v>
      </c>
      <c r="I11" s="31">
        <v>4.5</v>
      </c>
      <c r="J11" s="31">
        <v>7</v>
      </c>
      <c r="K11" s="15">
        <f>((25*I11))/J11</f>
        <v>16.071428571428573</v>
      </c>
      <c r="L11" s="35">
        <v>53.04</v>
      </c>
      <c r="M11" s="36">
        <v>43.48</v>
      </c>
      <c r="N11" s="28">
        <f>((20*M11)/L11)</f>
        <v>16.395173453996982</v>
      </c>
      <c r="O11" s="36">
        <v>213.6</v>
      </c>
      <c r="P11" s="36">
        <v>207</v>
      </c>
      <c r="Q11" s="28">
        <f>(25*P11)/O11</f>
        <v>24.22752808988764</v>
      </c>
      <c r="R11" s="21">
        <f>SUM(H11,K11,N11,Q11)</f>
        <v>71.6941301153132</v>
      </c>
      <c r="S11" s="18" t="s">
        <v>90</v>
      </c>
      <c r="T11" s="56" t="s">
        <v>48</v>
      </c>
    </row>
    <row r="12" spans="1:20" ht="34.5" customHeight="1">
      <c r="A12" s="15">
        <v>3</v>
      </c>
      <c r="B12" s="31" t="s">
        <v>39</v>
      </c>
      <c r="C12" s="31" t="s">
        <v>40</v>
      </c>
      <c r="D12" s="32" t="s">
        <v>41</v>
      </c>
      <c r="E12" s="32" t="s">
        <v>36</v>
      </c>
      <c r="F12" s="31">
        <v>6</v>
      </c>
      <c r="G12" s="31">
        <v>10</v>
      </c>
      <c r="H12" s="20">
        <f>(30*G12)/26</f>
        <v>11.538461538461538</v>
      </c>
      <c r="I12" s="31">
        <v>7</v>
      </c>
      <c r="J12" s="31">
        <v>7</v>
      </c>
      <c r="K12" s="15">
        <f>((25*I12))/J12</f>
        <v>25</v>
      </c>
      <c r="L12" s="35">
        <v>60.43</v>
      </c>
      <c r="M12" s="36">
        <v>43.48</v>
      </c>
      <c r="N12" s="28">
        <f>((20*M12)/L12)</f>
        <v>14.39020354128744</v>
      </c>
      <c r="O12" s="36">
        <v>243.6</v>
      </c>
      <c r="P12" s="36">
        <v>207</v>
      </c>
      <c r="Q12" s="28">
        <f>(25*P12)/O12</f>
        <v>21.24384236453202</v>
      </c>
      <c r="R12" s="21">
        <f>SUM(H12,K12,N12,Q12)</f>
        <v>72.172507444281</v>
      </c>
      <c r="S12" s="18" t="s">
        <v>90</v>
      </c>
      <c r="T12" s="56" t="s">
        <v>48</v>
      </c>
    </row>
    <row r="13" spans="1:20" ht="23.25">
      <c r="A13" s="10"/>
      <c r="B13" s="10"/>
      <c r="C13" s="57"/>
      <c r="D13" s="10"/>
      <c r="E13" s="81"/>
      <c r="F13" s="8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3.25">
      <c r="A14" s="10"/>
      <c r="B14" s="10"/>
      <c r="C14" s="58" t="s">
        <v>42</v>
      </c>
      <c r="D14" s="10"/>
      <c r="E14" s="10"/>
      <c r="F14" s="19"/>
      <c r="G14" s="67"/>
      <c r="H14" s="67"/>
      <c r="I14" s="6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3.25">
      <c r="A15" s="10"/>
      <c r="B15" s="10"/>
      <c r="C15" s="38" t="s">
        <v>43</v>
      </c>
      <c r="D15" s="10"/>
      <c r="E15" s="10"/>
      <c r="F15" s="19"/>
      <c r="G15" s="67"/>
      <c r="H15" s="67"/>
      <c r="I15" s="6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23.25">
      <c r="A16" s="10"/>
      <c r="C16" s="38" t="s">
        <v>44</v>
      </c>
      <c r="F16" s="2"/>
      <c r="G16" s="67"/>
      <c r="H16" s="67"/>
      <c r="I16" s="6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3.25">
      <c r="A17" s="10"/>
      <c r="C17" s="38" t="s">
        <v>45</v>
      </c>
      <c r="D17" s="5" t="s">
        <v>91</v>
      </c>
      <c r="E17" s="1" t="s">
        <v>46</v>
      </c>
      <c r="F17" s="2"/>
      <c r="G17" s="67"/>
      <c r="H17" s="67"/>
      <c r="I17" s="6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3:9" ht="23.25">
      <c r="C18" s="37"/>
      <c r="F18" s="2"/>
      <c r="G18" s="66"/>
      <c r="H18" s="66"/>
      <c r="I18" s="66"/>
    </row>
    <row r="19" spans="6:9" ht="23.25">
      <c r="F19" s="2"/>
      <c r="G19" s="66"/>
      <c r="H19" s="66"/>
      <c r="I19" s="66"/>
    </row>
    <row r="20" spans="6:9" ht="23.25">
      <c r="F20" s="2"/>
      <c r="G20" s="66"/>
      <c r="H20" s="66"/>
      <c r="I20" s="66"/>
    </row>
    <row r="21" spans="6:9" ht="23.25">
      <c r="F21" s="2"/>
      <c r="G21" s="66"/>
      <c r="H21" s="66"/>
      <c r="I21" s="66"/>
    </row>
  </sheetData>
  <sheetProtection/>
  <mergeCells count="29">
    <mergeCell ref="P1:S1"/>
    <mergeCell ref="P2:S2"/>
    <mergeCell ref="P3:S3"/>
    <mergeCell ref="A4:E4"/>
    <mergeCell ref="A5:E5"/>
    <mergeCell ref="F5:I5"/>
    <mergeCell ref="F4:P4"/>
    <mergeCell ref="A6:S6"/>
    <mergeCell ref="A8:A9"/>
    <mergeCell ref="E8:E9"/>
    <mergeCell ref="F8:F9"/>
    <mergeCell ref="D8:D9"/>
    <mergeCell ref="G8:H8"/>
    <mergeCell ref="S8:S9"/>
    <mergeCell ref="B8:B9"/>
    <mergeCell ref="C8:C9"/>
    <mergeCell ref="I8:K8"/>
    <mergeCell ref="G21:I21"/>
    <mergeCell ref="E13:F13"/>
    <mergeCell ref="G14:I14"/>
    <mergeCell ref="G15:I15"/>
    <mergeCell ref="G16:I16"/>
    <mergeCell ref="G17:I17"/>
    <mergeCell ref="L8:N8"/>
    <mergeCell ref="O8:Q8"/>
    <mergeCell ref="T8:T9"/>
    <mergeCell ref="G18:I18"/>
    <mergeCell ref="G19:I19"/>
    <mergeCell ref="G20:I20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E7">
      <selection activeCell="I16" sqref="I16:K16"/>
    </sheetView>
  </sheetViews>
  <sheetFormatPr defaultColWidth="17.57421875" defaultRowHeight="15"/>
  <cols>
    <col min="1" max="1" width="6.00390625" style="1" customWidth="1"/>
    <col min="2" max="2" width="17.7109375" style="1" customWidth="1"/>
    <col min="3" max="3" width="13.7109375" style="1" customWidth="1"/>
    <col min="4" max="4" width="18.8515625" style="1" customWidth="1"/>
    <col min="5" max="5" width="22.00390625" style="1" customWidth="1"/>
    <col min="6" max="6" width="8.7109375" style="1" customWidth="1"/>
    <col min="7" max="7" width="10.28125" style="1" customWidth="1"/>
    <col min="8" max="8" width="10.421875" style="1" customWidth="1"/>
    <col min="9" max="9" width="10.57421875" style="1" customWidth="1"/>
    <col min="10" max="10" width="12.57421875" style="1" customWidth="1"/>
    <col min="11" max="11" width="10.140625" style="1" customWidth="1"/>
    <col min="12" max="12" width="10.421875" style="1" customWidth="1"/>
    <col min="13" max="13" width="11.28125" style="1" customWidth="1"/>
    <col min="14" max="14" width="10.140625" style="1" customWidth="1"/>
    <col min="15" max="15" width="10.57421875" style="1" customWidth="1"/>
    <col min="16" max="16" width="10.8515625" style="1" customWidth="1"/>
    <col min="17" max="17" width="9.421875" style="1" customWidth="1"/>
    <col min="18" max="18" width="9.57421875" style="1" customWidth="1"/>
    <col min="19" max="19" width="10.7109375" style="1" customWidth="1"/>
    <col min="20" max="20" width="9.421875" style="1" customWidth="1"/>
    <col min="21" max="21" width="10.7109375" style="1" customWidth="1"/>
    <col min="22" max="22" width="20.421875" style="1" customWidth="1"/>
    <col min="23" max="23" width="23.00390625" style="1" customWidth="1"/>
    <col min="24" max="16384" width="17.57421875" style="1" customWidth="1"/>
  </cols>
  <sheetData>
    <row r="1" spans="17:21" ht="23.25">
      <c r="Q1" s="74"/>
      <c r="R1" s="74"/>
      <c r="S1" s="74"/>
      <c r="T1" s="74"/>
      <c r="U1" s="74"/>
    </row>
    <row r="2" spans="17:21" ht="23.25">
      <c r="Q2" s="74"/>
      <c r="R2" s="74"/>
      <c r="S2" s="74"/>
      <c r="T2" s="74"/>
      <c r="U2" s="74"/>
    </row>
    <row r="3" spans="17:21" ht="23.25">
      <c r="Q3" s="74"/>
      <c r="R3" s="74"/>
      <c r="S3" s="74"/>
      <c r="T3" s="74"/>
      <c r="U3" s="74"/>
    </row>
    <row r="4" spans="1:22" ht="32.25" customHeight="1">
      <c r="A4" s="75" t="s">
        <v>21</v>
      </c>
      <c r="B4" s="75"/>
      <c r="C4" s="75"/>
      <c r="D4" s="76"/>
      <c r="E4" s="82" t="s">
        <v>36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10"/>
      <c r="Q4" s="10"/>
      <c r="R4" s="10"/>
      <c r="S4" s="10"/>
      <c r="T4" s="10"/>
      <c r="U4" s="10"/>
      <c r="V4" s="10"/>
    </row>
    <row r="5" spans="1:22" ht="15" customHeight="1">
      <c r="A5" s="79" t="s">
        <v>15</v>
      </c>
      <c r="B5" s="79"/>
      <c r="C5" s="79"/>
      <c r="D5" s="79"/>
      <c r="E5" s="80" t="s">
        <v>32</v>
      </c>
      <c r="F5" s="80"/>
      <c r="G5" s="81"/>
      <c r="H5" s="81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</row>
    <row r="6" spans="1:22" ht="24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0"/>
    </row>
    <row r="7" spans="1:22" ht="21" customHeight="1">
      <c r="A7" s="11" t="s">
        <v>18</v>
      </c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54.75" customHeight="1">
      <c r="A8" s="69" t="s">
        <v>3</v>
      </c>
      <c r="B8" s="70" t="s">
        <v>27</v>
      </c>
      <c r="C8" s="70" t="s">
        <v>28</v>
      </c>
      <c r="D8" s="70" t="s">
        <v>29</v>
      </c>
      <c r="E8" s="70" t="s">
        <v>0</v>
      </c>
      <c r="F8" s="72" t="s">
        <v>2</v>
      </c>
      <c r="G8" s="60" t="s">
        <v>1</v>
      </c>
      <c r="H8" s="62"/>
      <c r="I8" s="60" t="s">
        <v>4</v>
      </c>
      <c r="J8" s="61"/>
      <c r="K8" s="62"/>
      <c r="L8" s="60" t="s">
        <v>5</v>
      </c>
      <c r="M8" s="61"/>
      <c r="N8" s="62"/>
      <c r="O8" s="63" t="s">
        <v>6</v>
      </c>
      <c r="P8" s="63"/>
      <c r="Q8" s="63"/>
      <c r="R8" s="63" t="s">
        <v>7</v>
      </c>
      <c r="S8" s="63"/>
      <c r="T8" s="63"/>
      <c r="U8" s="13" t="s">
        <v>8</v>
      </c>
      <c r="V8" s="64" t="s">
        <v>26</v>
      </c>
      <c r="W8" s="59" t="s">
        <v>30</v>
      </c>
    </row>
    <row r="9" spans="1:23" ht="157.5" customHeight="1">
      <c r="A9" s="69"/>
      <c r="B9" s="71"/>
      <c r="C9" s="71"/>
      <c r="D9" s="71"/>
      <c r="E9" s="71"/>
      <c r="F9" s="73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65"/>
      <c r="W9" s="59"/>
    </row>
    <row r="10" spans="1:23" s="24" customFormat="1" ht="31.5" customHeight="1">
      <c r="A10" s="15">
        <v>1</v>
      </c>
      <c r="B10" s="31" t="s">
        <v>49</v>
      </c>
      <c r="C10" s="31" t="s">
        <v>50</v>
      </c>
      <c r="D10" s="32" t="s">
        <v>51</v>
      </c>
      <c r="E10" s="32" t="s">
        <v>36</v>
      </c>
      <c r="F10" s="31">
        <v>7</v>
      </c>
      <c r="G10" s="31">
        <v>19</v>
      </c>
      <c r="H10" s="20">
        <f>(30*G10)/40</f>
        <v>14.25</v>
      </c>
      <c r="I10" s="31">
        <v>3.5</v>
      </c>
      <c r="J10" s="31">
        <v>6.5</v>
      </c>
      <c r="K10" s="15">
        <f>((20*I10))/J10</f>
        <v>10.76923076923077</v>
      </c>
      <c r="L10" s="35">
        <v>78.9</v>
      </c>
      <c r="M10" s="36">
        <v>71.06</v>
      </c>
      <c r="N10" s="28">
        <f>((15*M10)/L10)</f>
        <v>13.509505703422054</v>
      </c>
      <c r="O10" s="36">
        <v>123.6</v>
      </c>
      <c r="P10" s="36">
        <v>65.4</v>
      </c>
      <c r="Q10" s="28">
        <f>(15*P10)/O10</f>
        <v>7.936893203883496</v>
      </c>
      <c r="R10" s="17">
        <v>321</v>
      </c>
      <c r="S10" s="17">
        <v>306</v>
      </c>
      <c r="T10" s="28">
        <f>(20*S10)/R10</f>
        <v>19.065420560747665</v>
      </c>
      <c r="U10" s="21">
        <f>H10+K10+N10+Q10+T10</f>
        <v>65.53105023728399</v>
      </c>
      <c r="V10" s="52" t="s">
        <v>90</v>
      </c>
      <c r="W10" s="56" t="s">
        <v>87</v>
      </c>
    </row>
    <row r="11" spans="1:23" s="24" customFormat="1" ht="31.5" customHeight="1">
      <c r="A11" s="15">
        <v>2</v>
      </c>
      <c r="B11" s="31" t="s">
        <v>52</v>
      </c>
      <c r="C11" s="31" t="s">
        <v>53</v>
      </c>
      <c r="D11" s="32" t="s">
        <v>54</v>
      </c>
      <c r="E11" s="32" t="s">
        <v>36</v>
      </c>
      <c r="F11" s="31">
        <v>7</v>
      </c>
      <c r="G11" s="31">
        <v>19</v>
      </c>
      <c r="H11" s="20">
        <f>(30*G11)/40</f>
        <v>14.25</v>
      </c>
      <c r="I11" s="31">
        <v>4.5</v>
      </c>
      <c r="J11" s="31">
        <v>6.5</v>
      </c>
      <c r="K11" s="15">
        <f>((20*I11))/J11</f>
        <v>13.846153846153847</v>
      </c>
      <c r="L11" s="35">
        <v>72.94</v>
      </c>
      <c r="M11" s="36">
        <v>71.06</v>
      </c>
      <c r="N11" s="28">
        <f>((15*M11)/L11)</f>
        <v>14.61338086098163</v>
      </c>
      <c r="O11" s="36">
        <v>65.4</v>
      </c>
      <c r="P11" s="36">
        <v>65.4</v>
      </c>
      <c r="Q11" s="28">
        <f>(15*P11)/O11</f>
        <v>15</v>
      </c>
      <c r="R11" s="17">
        <v>306</v>
      </c>
      <c r="S11" s="17">
        <v>306</v>
      </c>
      <c r="T11" s="28">
        <f>(20*S11)/R11</f>
        <v>20</v>
      </c>
      <c r="U11" s="21">
        <f>H11+K11+N11+Q11+T11</f>
        <v>77.70953470713548</v>
      </c>
      <c r="V11" s="52" t="s">
        <v>90</v>
      </c>
      <c r="W11" s="56" t="s">
        <v>87</v>
      </c>
    </row>
    <row r="12" spans="1:23" s="24" customFormat="1" ht="31.5" customHeight="1">
      <c r="A12" s="15">
        <v>3</v>
      </c>
      <c r="B12" s="36" t="s">
        <v>55</v>
      </c>
      <c r="C12" s="36" t="s">
        <v>56</v>
      </c>
      <c r="D12" s="49" t="s">
        <v>57</v>
      </c>
      <c r="E12" s="49" t="s">
        <v>36</v>
      </c>
      <c r="F12" s="36">
        <v>7</v>
      </c>
      <c r="G12" s="36">
        <v>18.5</v>
      </c>
      <c r="H12" s="20">
        <f>(30*G12)/40</f>
        <v>13.875</v>
      </c>
      <c r="I12" s="31">
        <v>4</v>
      </c>
      <c r="J12" s="31">
        <v>6.5</v>
      </c>
      <c r="K12" s="15">
        <f>((20*I12))/J12</f>
        <v>12.307692307692308</v>
      </c>
      <c r="L12" s="35">
        <v>93.31</v>
      </c>
      <c r="M12" s="36">
        <v>71.06</v>
      </c>
      <c r="N12" s="28">
        <f>((15*M12)/L12)</f>
        <v>11.423212946093667</v>
      </c>
      <c r="O12" s="36">
        <v>66.6</v>
      </c>
      <c r="P12" s="36">
        <v>65.4</v>
      </c>
      <c r="Q12" s="28">
        <f>(15*P12)/O12</f>
        <v>14.729729729729733</v>
      </c>
      <c r="R12" s="17">
        <v>312</v>
      </c>
      <c r="S12" s="17">
        <v>306</v>
      </c>
      <c r="T12" s="28">
        <f>(20*S12)/R12</f>
        <v>19.615384615384617</v>
      </c>
      <c r="U12" s="21">
        <f>H12+K12+N12+Q12+T12</f>
        <v>71.95101959890033</v>
      </c>
      <c r="V12" s="52" t="s">
        <v>90</v>
      </c>
      <c r="W12" s="56" t="s">
        <v>87</v>
      </c>
    </row>
    <row r="13" spans="1:23" s="24" customFormat="1" ht="31.5" customHeight="1">
      <c r="A13" s="15">
        <v>4</v>
      </c>
      <c r="B13" s="31" t="s">
        <v>83</v>
      </c>
      <c r="C13" s="31" t="s">
        <v>84</v>
      </c>
      <c r="D13" s="32" t="s">
        <v>85</v>
      </c>
      <c r="E13" s="32" t="s">
        <v>36</v>
      </c>
      <c r="F13" s="31">
        <v>7</v>
      </c>
      <c r="G13" s="31">
        <v>16.5</v>
      </c>
      <c r="H13" s="20">
        <f>(30*G13)/40</f>
        <v>12.375</v>
      </c>
      <c r="I13" s="31">
        <v>4</v>
      </c>
      <c r="J13" s="31">
        <v>6.5</v>
      </c>
      <c r="K13" s="15">
        <f>((20*I13))/J13</f>
        <v>12.307692307692308</v>
      </c>
      <c r="L13" s="35">
        <v>116</v>
      </c>
      <c r="M13" s="36">
        <v>71.06</v>
      </c>
      <c r="N13" s="28">
        <f>((15*M13)/L13)</f>
        <v>9.188793103448276</v>
      </c>
      <c r="O13" s="36">
        <v>65.4</v>
      </c>
      <c r="P13" s="36">
        <v>65.4</v>
      </c>
      <c r="Q13" s="28">
        <f>(15*P13)/O13</f>
        <v>15</v>
      </c>
      <c r="R13" s="17">
        <v>366</v>
      </c>
      <c r="S13" s="17">
        <v>306</v>
      </c>
      <c r="T13" s="28">
        <f>(20*S13)/R13</f>
        <v>16.721311475409838</v>
      </c>
      <c r="U13" s="21">
        <f>H13+K13+N13+Q13+T13</f>
        <v>65.59279688655042</v>
      </c>
      <c r="V13" s="52" t="s">
        <v>90</v>
      </c>
      <c r="W13" s="56" t="s">
        <v>87</v>
      </c>
    </row>
    <row r="14" spans="1:23" s="24" customFormat="1" ht="31.5" customHeight="1">
      <c r="A14" s="15">
        <v>5</v>
      </c>
      <c r="B14" s="31" t="s">
        <v>86</v>
      </c>
      <c r="C14" s="31" t="s">
        <v>121</v>
      </c>
      <c r="D14" s="32" t="s">
        <v>57</v>
      </c>
      <c r="E14" s="32" t="s">
        <v>36</v>
      </c>
      <c r="F14" s="31">
        <v>8</v>
      </c>
      <c r="G14" s="31">
        <v>27</v>
      </c>
      <c r="H14" s="20">
        <f>(30*G14)/40</f>
        <v>20.25</v>
      </c>
      <c r="I14" s="31">
        <v>6.5</v>
      </c>
      <c r="J14" s="31">
        <v>6.5</v>
      </c>
      <c r="K14" s="15">
        <f>((20*I14))/J14</f>
        <v>20</v>
      </c>
      <c r="L14" s="35">
        <v>71.06</v>
      </c>
      <c r="M14" s="36">
        <v>71.06</v>
      </c>
      <c r="N14" s="28">
        <f>((15*M14)/L14)</f>
        <v>15</v>
      </c>
      <c r="O14" s="36">
        <v>70.8</v>
      </c>
      <c r="P14" s="36">
        <v>65.4</v>
      </c>
      <c r="Q14" s="28">
        <f>(15*P14)/O14</f>
        <v>13.855932203389832</v>
      </c>
      <c r="R14" s="17">
        <v>319.2</v>
      </c>
      <c r="S14" s="17">
        <v>306</v>
      </c>
      <c r="T14" s="28">
        <f>(20*S14)/R14</f>
        <v>19.17293233082707</v>
      </c>
      <c r="U14" s="21">
        <f>H14+K14+N14+Q14+T14</f>
        <v>88.2788645342169</v>
      </c>
      <c r="V14" s="52" t="s">
        <v>89</v>
      </c>
      <c r="W14" s="56" t="s">
        <v>88</v>
      </c>
    </row>
    <row r="15" spans="1:22" ht="23.25">
      <c r="A15" s="10"/>
      <c r="B15" s="10"/>
      <c r="C15" s="10"/>
      <c r="D15" s="81"/>
      <c r="E15" s="8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23.25">
      <c r="A16" s="10"/>
      <c r="B16" s="10"/>
      <c r="C16" s="10"/>
      <c r="D16" s="10"/>
      <c r="E16" s="19"/>
      <c r="F16" s="67"/>
      <c r="G16" s="67"/>
      <c r="H16" s="6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23.25">
      <c r="A17" s="10"/>
      <c r="B17" s="10"/>
      <c r="C17" s="37" t="s">
        <v>42</v>
      </c>
      <c r="D17" s="10"/>
      <c r="E17" s="10"/>
      <c r="F17" s="67"/>
      <c r="G17" s="67"/>
      <c r="H17" s="6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23.25">
      <c r="A18" s="10"/>
      <c r="B18" s="10"/>
      <c r="C18" s="38" t="s">
        <v>43</v>
      </c>
      <c r="D18" s="10"/>
      <c r="E18" s="10"/>
      <c r="F18" s="67"/>
      <c r="G18" s="67"/>
      <c r="H18" s="6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23.25">
      <c r="A19" s="10"/>
      <c r="B19" s="10"/>
      <c r="C19" s="38" t="s">
        <v>44</v>
      </c>
      <c r="F19" s="67"/>
      <c r="G19" s="67"/>
      <c r="H19" s="6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3:8" ht="23.25">
      <c r="C20" s="38" t="s">
        <v>45</v>
      </c>
      <c r="D20" s="5" t="s">
        <v>92</v>
      </c>
      <c r="E20" s="1" t="s">
        <v>46</v>
      </c>
      <c r="F20" s="66"/>
      <c r="G20" s="66"/>
      <c r="H20" s="66"/>
    </row>
    <row r="21" spans="5:8" ht="23.25">
      <c r="E21" s="2"/>
      <c r="F21" s="66"/>
      <c r="G21" s="66"/>
      <c r="H21" s="66"/>
    </row>
    <row r="22" spans="5:8" ht="23.25">
      <c r="E22" s="2"/>
      <c r="F22" s="66"/>
      <c r="G22" s="66"/>
      <c r="H22" s="66"/>
    </row>
    <row r="23" spans="5:8" ht="23.25">
      <c r="E23" s="2"/>
      <c r="F23" s="66"/>
      <c r="G23" s="66"/>
      <c r="H23" s="66"/>
    </row>
  </sheetData>
  <sheetProtection/>
  <mergeCells count="30">
    <mergeCell ref="Q1:U1"/>
    <mergeCell ref="Q2:U2"/>
    <mergeCell ref="Q3:U3"/>
    <mergeCell ref="A4:D4"/>
    <mergeCell ref="A5:D5"/>
    <mergeCell ref="E5:H5"/>
    <mergeCell ref="E4:O4"/>
    <mergeCell ref="A6:U6"/>
    <mergeCell ref="A8:A9"/>
    <mergeCell ref="D8:D9"/>
    <mergeCell ref="E8:E9"/>
    <mergeCell ref="F8:F9"/>
    <mergeCell ref="G8:H8"/>
    <mergeCell ref="I8:K8"/>
    <mergeCell ref="L8:N8"/>
    <mergeCell ref="O8:Q8"/>
    <mergeCell ref="R8:T8"/>
    <mergeCell ref="F23:H23"/>
    <mergeCell ref="D15:E15"/>
    <mergeCell ref="F16:H16"/>
    <mergeCell ref="F17:H17"/>
    <mergeCell ref="F18:H18"/>
    <mergeCell ref="F19:H19"/>
    <mergeCell ref="F20:H20"/>
    <mergeCell ref="B8:B9"/>
    <mergeCell ref="C8:C9"/>
    <mergeCell ref="W8:W9"/>
    <mergeCell ref="V8:V9"/>
    <mergeCell ref="F21:H21"/>
    <mergeCell ref="F22:H22"/>
  </mergeCells>
  <printOptions/>
  <pageMargins left="0" right="0" top="0" bottom="0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="70" zoomScaleNormal="70" zoomScalePageLayoutView="0" workbookViewId="0" topLeftCell="E10">
      <selection activeCell="M24" sqref="M24"/>
    </sheetView>
  </sheetViews>
  <sheetFormatPr defaultColWidth="17.57421875" defaultRowHeight="15"/>
  <cols>
    <col min="1" max="1" width="6.00390625" style="1" customWidth="1"/>
    <col min="2" max="2" width="19.421875" style="1" customWidth="1"/>
    <col min="3" max="3" width="18.28125" style="1" customWidth="1"/>
    <col min="4" max="4" width="20.00390625" style="1" customWidth="1"/>
    <col min="5" max="5" width="23.421875" style="1" customWidth="1"/>
    <col min="6" max="6" width="10.7109375" style="1" customWidth="1"/>
    <col min="7" max="7" width="11.00390625" style="1" customWidth="1"/>
    <col min="8" max="8" width="12.28125" style="1" customWidth="1"/>
    <col min="9" max="9" width="10.28125" style="1" customWidth="1"/>
    <col min="10" max="10" width="11.57421875" style="1" customWidth="1"/>
    <col min="11" max="11" width="11.00390625" style="1" customWidth="1"/>
    <col min="12" max="12" width="9.57421875" style="1" customWidth="1"/>
    <col min="13" max="13" width="9.28125" style="1" customWidth="1"/>
    <col min="14" max="14" width="12.00390625" style="1" customWidth="1"/>
    <col min="15" max="15" width="9.28125" style="1" customWidth="1"/>
    <col min="16" max="16" width="10.00390625" style="1" customWidth="1"/>
    <col min="17" max="17" width="11.7109375" style="1" customWidth="1"/>
    <col min="18" max="18" width="12.8515625" style="1" customWidth="1"/>
    <col min="19" max="19" width="15.7109375" style="1" customWidth="1"/>
    <col min="20" max="20" width="17.00390625" style="1" customWidth="1"/>
    <col min="21" max="22" width="17.57421875" style="1" customWidth="1"/>
    <col min="23" max="23" width="24.7109375" style="1" customWidth="1"/>
    <col min="24" max="16384" width="17.57421875" style="1" customWidth="1"/>
  </cols>
  <sheetData>
    <row r="1" spans="15:19" ht="23.25">
      <c r="O1" s="74"/>
      <c r="P1" s="74"/>
      <c r="Q1" s="74"/>
      <c r="R1" s="74"/>
      <c r="S1" s="74"/>
    </row>
    <row r="2" spans="15:19" ht="5.25" customHeight="1">
      <c r="O2" s="74"/>
      <c r="P2" s="74"/>
      <c r="Q2" s="74"/>
      <c r="R2" s="74"/>
      <c r="S2" s="74"/>
    </row>
    <row r="3" spans="15:19" ht="21" customHeight="1">
      <c r="O3" s="74"/>
      <c r="P3" s="74"/>
      <c r="Q3" s="74"/>
      <c r="R3" s="74"/>
      <c r="S3" s="74"/>
    </row>
    <row r="4" spans="1:20" ht="36" customHeight="1">
      <c r="A4" s="75" t="s">
        <v>21</v>
      </c>
      <c r="B4" s="76"/>
      <c r="C4" s="83" t="s">
        <v>36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10"/>
      <c r="O4" s="10"/>
      <c r="P4" s="10"/>
      <c r="Q4" s="10"/>
      <c r="R4" s="10"/>
      <c r="S4" s="10"/>
      <c r="T4" s="10"/>
    </row>
    <row r="5" spans="1:20" ht="21.75" customHeight="1">
      <c r="A5" s="79" t="s">
        <v>15</v>
      </c>
      <c r="B5" s="79"/>
      <c r="C5" s="80" t="s">
        <v>32</v>
      </c>
      <c r="D5" s="80"/>
      <c r="E5" s="81"/>
      <c r="F5" s="81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20" ht="24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0"/>
    </row>
    <row r="7" spans="1:20" ht="21" customHeight="1">
      <c r="A7" s="11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3" ht="54.75" customHeight="1">
      <c r="A8" s="69" t="s">
        <v>3</v>
      </c>
      <c r="B8" s="70" t="s">
        <v>27</v>
      </c>
      <c r="C8" s="70" t="s">
        <v>28</v>
      </c>
      <c r="D8" s="70" t="s">
        <v>29</v>
      </c>
      <c r="E8" s="70" t="s">
        <v>0</v>
      </c>
      <c r="F8" s="72" t="s">
        <v>2</v>
      </c>
      <c r="G8" s="60" t="s">
        <v>1</v>
      </c>
      <c r="H8" s="62"/>
      <c r="I8" s="60" t="s">
        <v>4</v>
      </c>
      <c r="J8" s="61"/>
      <c r="K8" s="62"/>
      <c r="L8" s="60" t="s">
        <v>5</v>
      </c>
      <c r="M8" s="61"/>
      <c r="N8" s="62"/>
      <c r="O8" s="63" t="s">
        <v>6</v>
      </c>
      <c r="P8" s="63"/>
      <c r="Q8" s="63"/>
      <c r="R8" s="63" t="s">
        <v>7</v>
      </c>
      <c r="S8" s="63"/>
      <c r="T8" s="63"/>
      <c r="U8" s="13" t="s">
        <v>8</v>
      </c>
      <c r="V8" s="64" t="s">
        <v>26</v>
      </c>
      <c r="W8" s="59" t="s">
        <v>30</v>
      </c>
    </row>
    <row r="9" spans="1:23" ht="157.5" customHeight="1">
      <c r="A9" s="69"/>
      <c r="B9" s="71"/>
      <c r="C9" s="71"/>
      <c r="D9" s="71"/>
      <c r="E9" s="71"/>
      <c r="F9" s="73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65"/>
      <c r="W9" s="59"/>
    </row>
    <row r="10" spans="1:23" ht="39.75" customHeight="1">
      <c r="A10" s="31">
        <v>1</v>
      </c>
      <c r="B10" s="31" t="s">
        <v>58</v>
      </c>
      <c r="C10" s="31" t="s">
        <v>59</v>
      </c>
      <c r="D10" s="32" t="s">
        <v>60</v>
      </c>
      <c r="E10" s="32" t="s">
        <v>36</v>
      </c>
      <c r="F10" s="31">
        <v>7</v>
      </c>
      <c r="G10" s="31">
        <v>21.5</v>
      </c>
      <c r="H10" s="53">
        <f>(30*G10)/40</f>
        <v>16.125</v>
      </c>
      <c r="I10" s="31">
        <v>4.3</v>
      </c>
      <c r="J10" s="31">
        <v>8</v>
      </c>
      <c r="K10" s="31">
        <f>((20*I10))/J10</f>
        <v>10.75</v>
      </c>
      <c r="L10" s="35">
        <v>67.2</v>
      </c>
      <c r="M10" s="35">
        <v>54.3</v>
      </c>
      <c r="N10" s="54">
        <f>((15*M10)/L10)</f>
        <v>12.120535714285714</v>
      </c>
      <c r="O10" s="35">
        <v>64.8</v>
      </c>
      <c r="P10" s="35">
        <v>64.8</v>
      </c>
      <c r="Q10" s="54">
        <f>(15*P10)/O10</f>
        <v>15</v>
      </c>
      <c r="R10" s="36">
        <v>306</v>
      </c>
      <c r="S10" s="36">
        <v>208</v>
      </c>
      <c r="T10" s="54">
        <f>(20*S10)/R10</f>
        <v>13.594771241830065</v>
      </c>
      <c r="U10" s="55">
        <f>H10+K10+N10+Q10+T10</f>
        <v>67.59030695611578</v>
      </c>
      <c r="V10" s="52" t="s">
        <v>95</v>
      </c>
      <c r="W10" s="56" t="s">
        <v>93</v>
      </c>
    </row>
    <row r="11" spans="1:23" s="24" customFormat="1" ht="39.75" customHeight="1">
      <c r="A11" s="31">
        <v>2</v>
      </c>
      <c r="B11" s="31" t="s">
        <v>61</v>
      </c>
      <c r="C11" s="31" t="s">
        <v>62</v>
      </c>
      <c r="D11" s="32" t="s">
        <v>63</v>
      </c>
      <c r="E11" s="32" t="s">
        <v>36</v>
      </c>
      <c r="F11" s="31">
        <v>7</v>
      </c>
      <c r="G11" s="31">
        <v>21.5</v>
      </c>
      <c r="H11" s="53">
        <f aca="true" t="shared" si="0" ref="H11:H18">(30*G11)/40</f>
        <v>16.125</v>
      </c>
      <c r="I11" s="31">
        <v>5.2</v>
      </c>
      <c r="J11" s="31">
        <v>8</v>
      </c>
      <c r="K11" s="31">
        <f aca="true" t="shared" si="1" ref="K11:K18">((20*I11))/J11</f>
        <v>13</v>
      </c>
      <c r="L11" s="35">
        <v>79.8</v>
      </c>
      <c r="M11" s="35">
        <v>54.3</v>
      </c>
      <c r="N11" s="54">
        <f aca="true" t="shared" si="2" ref="N11:N18">((15*M11)/L11)</f>
        <v>10.206766917293233</v>
      </c>
      <c r="O11" s="35">
        <v>72.6</v>
      </c>
      <c r="P11" s="35">
        <v>64.8</v>
      </c>
      <c r="Q11" s="54">
        <f aca="true" t="shared" si="3" ref="Q11:Q18">(15*P11)/O11</f>
        <v>13.388429752066116</v>
      </c>
      <c r="R11" s="36">
        <v>312.6</v>
      </c>
      <c r="S11" s="36">
        <v>208</v>
      </c>
      <c r="T11" s="54">
        <f aca="true" t="shared" si="4" ref="T11:T17">(20*S11)/R11</f>
        <v>13.307741522712732</v>
      </c>
      <c r="U11" s="55">
        <f aca="true" t="shared" si="5" ref="U11:U18">H11+K11+N11+Q11+T11</f>
        <v>66.02793819207209</v>
      </c>
      <c r="V11" s="52" t="s">
        <v>95</v>
      </c>
      <c r="W11" s="56" t="s">
        <v>94</v>
      </c>
    </row>
    <row r="12" spans="1:23" ht="39.75" customHeight="1">
      <c r="A12" s="31">
        <v>3</v>
      </c>
      <c r="B12" s="31" t="s">
        <v>64</v>
      </c>
      <c r="C12" s="31" t="s">
        <v>59</v>
      </c>
      <c r="D12" s="32" t="s">
        <v>65</v>
      </c>
      <c r="E12" s="32" t="s">
        <v>36</v>
      </c>
      <c r="F12" s="31">
        <v>7</v>
      </c>
      <c r="G12" s="31">
        <v>25</v>
      </c>
      <c r="H12" s="53">
        <f t="shared" si="0"/>
        <v>18.75</v>
      </c>
      <c r="I12" s="31">
        <v>6.8</v>
      </c>
      <c r="J12" s="31">
        <v>8</v>
      </c>
      <c r="K12" s="31">
        <f t="shared" si="1"/>
        <v>17</v>
      </c>
      <c r="L12" s="35">
        <v>74.4</v>
      </c>
      <c r="M12" s="35">
        <v>54.3</v>
      </c>
      <c r="N12" s="54">
        <f t="shared" si="2"/>
        <v>10.94758064516129</v>
      </c>
      <c r="O12" s="35">
        <v>79.2</v>
      </c>
      <c r="P12" s="35">
        <v>64.8</v>
      </c>
      <c r="Q12" s="54">
        <f t="shared" si="3"/>
        <v>12.272727272727272</v>
      </c>
      <c r="R12" s="36">
        <v>208</v>
      </c>
      <c r="S12" s="36">
        <v>208</v>
      </c>
      <c r="T12" s="54">
        <f t="shared" si="4"/>
        <v>20</v>
      </c>
      <c r="U12" s="55">
        <f t="shared" si="5"/>
        <v>78.97030791788856</v>
      </c>
      <c r="V12" s="52" t="s">
        <v>89</v>
      </c>
      <c r="W12" s="56" t="s">
        <v>94</v>
      </c>
    </row>
    <row r="13" spans="1:23" ht="39.75" customHeight="1">
      <c r="A13" s="31">
        <v>4</v>
      </c>
      <c r="B13" s="31" t="s">
        <v>66</v>
      </c>
      <c r="C13" s="31" t="s">
        <v>67</v>
      </c>
      <c r="D13" s="32" t="s">
        <v>68</v>
      </c>
      <c r="E13" s="32" t="s">
        <v>36</v>
      </c>
      <c r="F13" s="31">
        <v>7</v>
      </c>
      <c r="G13" s="31">
        <v>18</v>
      </c>
      <c r="H13" s="53">
        <f t="shared" si="0"/>
        <v>13.5</v>
      </c>
      <c r="I13" s="31">
        <v>7.5</v>
      </c>
      <c r="J13" s="31">
        <v>8</v>
      </c>
      <c r="K13" s="31">
        <f t="shared" si="1"/>
        <v>18.75</v>
      </c>
      <c r="L13" s="35">
        <v>64.2</v>
      </c>
      <c r="M13" s="35">
        <v>54.3</v>
      </c>
      <c r="N13" s="54">
        <f t="shared" si="2"/>
        <v>12.686915887850466</v>
      </c>
      <c r="O13" s="35">
        <v>83.4</v>
      </c>
      <c r="P13" s="35">
        <v>64.8</v>
      </c>
      <c r="Q13" s="54">
        <f t="shared" si="3"/>
        <v>11.654676258992804</v>
      </c>
      <c r="R13" s="36">
        <v>271.2</v>
      </c>
      <c r="S13" s="36">
        <v>208</v>
      </c>
      <c r="T13" s="54">
        <f t="shared" si="4"/>
        <v>15.339233038348084</v>
      </c>
      <c r="U13" s="55">
        <f t="shared" si="5"/>
        <v>71.93082518519135</v>
      </c>
      <c r="V13" s="52" t="s">
        <v>90</v>
      </c>
      <c r="W13" s="56" t="s">
        <v>94</v>
      </c>
    </row>
    <row r="14" spans="1:23" ht="39.75" customHeight="1">
      <c r="A14" s="31">
        <v>5</v>
      </c>
      <c r="B14" s="31" t="s">
        <v>69</v>
      </c>
      <c r="C14" s="31" t="s">
        <v>70</v>
      </c>
      <c r="D14" s="32" t="s">
        <v>71</v>
      </c>
      <c r="E14" s="32" t="s">
        <v>36</v>
      </c>
      <c r="F14" s="31">
        <v>7</v>
      </c>
      <c r="G14" s="31">
        <v>12.5</v>
      </c>
      <c r="H14" s="53">
        <f t="shared" si="0"/>
        <v>9.375</v>
      </c>
      <c r="I14" s="31">
        <v>3</v>
      </c>
      <c r="J14" s="31">
        <v>8</v>
      </c>
      <c r="K14" s="31">
        <f t="shared" si="1"/>
        <v>7.5</v>
      </c>
      <c r="L14" s="35">
        <v>84.6</v>
      </c>
      <c r="M14" s="35">
        <v>54.3</v>
      </c>
      <c r="N14" s="54">
        <f t="shared" si="2"/>
        <v>9.627659574468085</v>
      </c>
      <c r="O14" s="35">
        <v>75</v>
      </c>
      <c r="P14" s="35">
        <v>64.8</v>
      </c>
      <c r="Q14" s="54">
        <f t="shared" si="3"/>
        <v>12.96</v>
      </c>
      <c r="R14" s="36">
        <v>273</v>
      </c>
      <c r="S14" s="36">
        <v>208</v>
      </c>
      <c r="T14" s="54">
        <f t="shared" si="4"/>
        <v>15.238095238095237</v>
      </c>
      <c r="U14" s="55">
        <f t="shared" si="5"/>
        <v>54.70075481256332</v>
      </c>
      <c r="V14" s="52" t="s">
        <v>95</v>
      </c>
      <c r="W14" s="56" t="s">
        <v>94</v>
      </c>
    </row>
    <row r="15" spans="1:23" ht="39.75" customHeight="1">
      <c r="A15" s="31">
        <v>6</v>
      </c>
      <c r="B15" s="31" t="s">
        <v>72</v>
      </c>
      <c r="C15" s="31" t="s">
        <v>59</v>
      </c>
      <c r="D15" s="32" t="s">
        <v>73</v>
      </c>
      <c r="E15" s="32" t="s">
        <v>36</v>
      </c>
      <c r="F15" s="31">
        <v>7</v>
      </c>
      <c r="G15" s="31">
        <v>19</v>
      </c>
      <c r="H15" s="53">
        <f t="shared" si="0"/>
        <v>14.25</v>
      </c>
      <c r="I15" s="31">
        <v>7</v>
      </c>
      <c r="J15" s="31">
        <v>8</v>
      </c>
      <c r="K15" s="31">
        <f t="shared" si="1"/>
        <v>17.5</v>
      </c>
      <c r="L15" s="35">
        <v>75</v>
      </c>
      <c r="M15" s="35">
        <v>54.3</v>
      </c>
      <c r="N15" s="54">
        <f t="shared" si="2"/>
        <v>10.86</v>
      </c>
      <c r="O15" s="35">
        <v>76.8</v>
      </c>
      <c r="P15" s="35">
        <v>64.8</v>
      </c>
      <c r="Q15" s="54">
        <f t="shared" si="3"/>
        <v>12.65625</v>
      </c>
      <c r="R15" s="36">
        <v>312</v>
      </c>
      <c r="S15" s="36">
        <v>208</v>
      </c>
      <c r="T15" s="54">
        <f t="shared" si="4"/>
        <v>13.333333333333334</v>
      </c>
      <c r="U15" s="55">
        <f t="shared" si="5"/>
        <v>68.59958333333333</v>
      </c>
      <c r="V15" s="52" t="s">
        <v>90</v>
      </c>
      <c r="W15" s="56" t="s">
        <v>93</v>
      </c>
    </row>
    <row r="16" spans="1:23" ht="39.75" customHeight="1">
      <c r="A16" s="31">
        <v>7</v>
      </c>
      <c r="B16" s="31" t="s">
        <v>74</v>
      </c>
      <c r="C16" s="31" t="s">
        <v>75</v>
      </c>
      <c r="D16" s="32" t="s">
        <v>76</v>
      </c>
      <c r="E16" s="32" t="s">
        <v>36</v>
      </c>
      <c r="F16" s="31">
        <v>8</v>
      </c>
      <c r="G16" s="31">
        <v>19.5</v>
      </c>
      <c r="H16" s="53">
        <f t="shared" si="0"/>
        <v>14.625</v>
      </c>
      <c r="I16" s="31">
        <v>4</v>
      </c>
      <c r="J16" s="31">
        <v>8</v>
      </c>
      <c r="K16" s="31">
        <f t="shared" si="1"/>
        <v>10</v>
      </c>
      <c r="L16" s="35">
        <v>69.6</v>
      </c>
      <c r="M16" s="35">
        <v>54.3</v>
      </c>
      <c r="N16" s="54">
        <f t="shared" si="2"/>
        <v>11.702586206896553</v>
      </c>
      <c r="O16" s="35">
        <v>66.6</v>
      </c>
      <c r="P16" s="35">
        <v>64.8</v>
      </c>
      <c r="Q16" s="54">
        <f t="shared" si="3"/>
        <v>14.594594594594597</v>
      </c>
      <c r="R16" s="36">
        <v>270</v>
      </c>
      <c r="S16" s="36">
        <v>208</v>
      </c>
      <c r="T16" s="54">
        <f t="shared" si="4"/>
        <v>15.407407407407407</v>
      </c>
      <c r="U16" s="55">
        <f t="shared" si="5"/>
        <v>66.32958820889856</v>
      </c>
      <c r="V16" s="52" t="s">
        <v>95</v>
      </c>
      <c r="W16" s="56" t="s">
        <v>88</v>
      </c>
    </row>
    <row r="17" spans="1:23" ht="39.75" customHeight="1">
      <c r="A17" s="31">
        <v>8</v>
      </c>
      <c r="B17" s="31" t="s">
        <v>77</v>
      </c>
      <c r="C17" s="31" t="s">
        <v>78</v>
      </c>
      <c r="D17" s="32" t="s">
        <v>79</v>
      </c>
      <c r="E17" s="32" t="s">
        <v>36</v>
      </c>
      <c r="F17" s="31">
        <v>8</v>
      </c>
      <c r="G17" s="31">
        <v>20</v>
      </c>
      <c r="H17" s="53">
        <f t="shared" si="0"/>
        <v>15</v>
      </c>
      <c r="I17" s="31">
        <v>6.5</v>
      </c>
      <c r="J17" s="31">
        <v>8</v>
      </c>
      <c r="K17" s="31">
        <f t="shared" si="1"/>
        <v>16.25</v>
      </c>
      <c r="L17" s="35">
        <v>54.3</v>
      </c>
      <c r="M17" s="35">
        <v>54.3</v>
      </c>
      <c r="N17" s="54">
        <f t="shared" si="2"/>
        <v>15</v>
      </c>
      <c r="O17" s="35">
        <v>67.8</v>
      </c>
      <c r="P17" s="35">
        <v>64.8</v>
      </c>
      <c r="Q17" s="54">
        <f t="shared" si="3"/>
        <v>14.336283185840708</v>
      </c>
      <c r="R17" s="36">
        <v>267</v>
      </c>
      <c r="S17" s="36">
        <v>208</v>
      </c>
      <c r="T17" s="54">
        <f t="shared" si="4"/>
        <v>15.58052434456929</v>
      </c>
      <c r="U17" s="55">
        <f t="shared" si="5"/>
        <v>76.16680753041</v>
      </c>
      <c r="V17" s="52" t="s">
        <v>90</v>
      </c>
      <c r="W17" s="56" t="s">
        <v>88</v>
      </c>
    </row>
    <row r="18" spans="1:23" ht="39.75" customHeight="1">
      <c r="A18" s="31">
        <v>9</v>
      </c>
      <c r="B18" s="31" t="s">
        <v>80</v>
      </c>
      <c r="C18" s="31" t="s">
        <v>81</v>
      </c>
      <c r="D18" s="32" t="s">
        <v>82</v>
      </c>
      <c r="E18" s="32" t="s">
        <v>36</v>
      </c>
      <c r="F18" s="31">
        <v>8</v>
      </c>
      <c r="G18" s="31">
        <v>12.5</v>
      </c>
      <c r="H18" s="53">
        <f t="shared" si="0"/>
        <v>9.375</v>
      </c>
      <c r="I18" s="31">
        <v>8</v>
      </c>
      <c r="J18" s="31">
        <v>8</v>
      </c>
      <c r="K18" s="31">
        <f t="shared" si="1"/>
        <v>20</v>
      </c>
      <c r="L18" s="35">
        <v>65.4</v>
      </c>
      <c r="M18" s="35">
        <v>54.3</v>
      </c>
      <c r="N18" s="54">
        <f t="shared" si="2"/>
        <v>12.454128440366972</v>
      </c>
      <c r="O18" s="35">
        <v>72.6</v>
      </c>
      <c r="P18" s="35">
        <v>64.8</v>
      </c>
      <c r="Q18" s="54">
        <f t="shared" si="3"/>
        <v>13.388429752066116</v>
      </c>
      <c r="R18" s="36">
        <v>264</v>
      </c>
      <c r="S18" s="36">
        <v>208</v>
      </c>
      <c r="T18" s="54">
        <f>(20*S18)/R18</f>
        <v>15.757575757575758</v>
      </c>
      <c r="U18" s="55">
        <f t="shared" si="5"/>
        <v>70.97513395000885</v>
      </c>
      <c r="V18" s="52" t="s">
        <v>90</v>
      </c>
      <c r="W18" s="56" t="s">
        <v>88</v>
      </c>
    </row>
    <row r="21" spans="1:20" ht="23.25">
      <c r="A21" s="10"/>
      <c r="B21" s="37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23.25">
      <c r="A22" s="10"/>
      <c r="B22" s="38" t="s">
        <v>43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23.25">
      <c r="A23" s="10"/>
      <c r="B23" s="38" t="s">
        <v>44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3.25">
      <c r="A24" s="10"/>
      <c r="B24" s="38" t="s">
        <v>45</v>
      </c>
      <c r="C24" s="5" t="s">
        <v>48</v>
      </c>
      <c r="D24" s="1" t="s">
        <v>46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4" ht="23.25">
      <c r="B25" s="66"/>
      <c r="C25" s="66"/>
      <c r="D25" s="66"/>
    </row>
    <row r="26" spans="3:6" ht="23.25">
      <c r="C26" s="2"/>
      <c r="D26" s="66"/>
      <c r="E26" s="66"/>
      <c r="F26" s="66"/>
    </row>
    <row r="27" spans="3:6" ht="23.25">
      <c r="C27" s="2"/>
      <c r="D27" s="66"/>
      <c r="E27" s="66"/>
      <c r="F27" s="66"/>
    </row>
    <row r="28" spans="3:6" ht="23.25">
      <c r="C28" s="2"/>
      <c r="D28" s="66"/>
      <c r="E28" s="66"/>
      <c r="F28" s="66"/>
    </row>
    <row r="29" spans="3:6" ht="23.25">
      <c r="C29" s="2"/>
      <c r="D29" s="66"/>
      <c r="E29" s="66"/>
      <c r="F29" s="66"/>
    </row>
  </sheetData>
  <sheetProtection/>
  <mergeCells count="26">
    <mergeCell ref="D27:F27"/>
    <mergeCell ref="D28:F28"/>
    <mergeCell ref="D29:F29"/>
    <mergeCell ref="B25:D25"/>
    <mergeCell ref="A6:S6"/>
    <mergeCell ref="A8:A9"/>
    <mergeCell ref="B8:B9"/>
    <mergeCell ref="C8:C9"/>
    <mergeCell ref="D8:D9"/>
    <mergeCell ref="D26:F26"/>
    <mergeCell ref="O1:S1"/>
    <mergeCell ref="O2:S2"/>
    <mergeCell ref="O3:S3"/>
    <mergeCell ref="A4:B4"/>
    <mergeCell ref="A5:B5"/>
    <mergeCell ref="C5:F5"/>
    <mergeCell ref="C4:M4"/>
    <mergeCell ref="V8:V9"/>
    <mergeCell ref="W8:W9"/>
    <mergeCell ref="E8:E9"/>
    <mergeCell ref="F8:F9"/>
    <mergeCell ref="G8:H8"/>
    <mergeCell ref="I8:K8"/>
    <mergeCell ref="L8:N8"/>
    <mergeCell ref="O8:Q8"/>
    <mergeCell ref="R8:T8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zoomScale="86" zoomScaleNormal="86" zoomScalePageLayoutView="0" workbookViewId="0" topLeftCell="F7">
      <selection activeCell="E16" sqref="E16"/>
    </sheetView>
  </sheetViews>
  <sheetFormatPr defaultColWidth="9.140625" defaultRowHeight="15"/>
  <cols>
    <col min="1" max="1" width="5.28125" style="3" customWidth="1"/>
    <col min="2" max="2" width="18.28125" style="3" customWidth="1"/>
    <col min="3" max="3" width="16.57421875" style="3" customWidth="1"/>
    <col min="4" max="4" width="18.57421875" style="3" customWidth="1"/>
    <col min="5" max="5" width="25.00390625" style="3" customWidth="1"/>
    <col min="6" max="6" width="12.57421875" style="3" customWidth="1"/>
    <col min="7" max="7" width="11.140625" style="3" customWidth="1"/>
    <col min="8" max="8" width="10.28125" style="3" customWidth="1"/>
    <col min="9" max="9" width="10.57421875" style="3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5" width="9.7109375" style="3" customWidth="1"/>
    <col min="16" max="17" width="10.00390625" style="3" customWidth="1"/>
    <col min="18" max="19" width="11.421875" style="3" customWidth="1"/>
    <col min="20" max="20" width="9.7109375" style="3" customWidth="1"/>
    <col min="21" max="21" width="9.140625" style="3" customWidth="1"/>
    <col min="22" max="22" width="15.140625" style="3" customWidth="1"/>
    <col min="23" max="23" width="23.140625" style="3" customWidth="1"/>
    <col min="24" max="16384" width="9.140625" style="3" customWidth="1"/>
  </cols>
  <sheetData>
    <row r="1" spans="15:19" ht="20.25">
      <c r="O1" s="84"/>
      <c r="P1" s="84"/>
      <c r="Q1" s="84"/>
      <c r="R1" s="84"/>
      <c r="S1" s="84"/>
    </row>
    <row r="2" spans="15:19" ht="10.5" customHeight="1">
      <c r="O2" s="84"/>
      <c r="P2" s="84"/>
      <c r="Q2" s="84"/>
      <c r="R2" s="84"/>
      <c r="S2" s="84"/>
    </row>
    <row r="3" spans="15:19" ht="4.5" customHeight="1">
      <c r="O3" s="84"/>
      <c r="P3" s="84"/>
      <c r="Q3" s="84"/>
      <c r="R3" s="84"/>
      <c r="S3" s="84"/>
    </row>
    <row r="4" spans="1:21" ht="39" customHeight="1">
      <c r="A4" s="75" t="s">
        <v>21</v>
      </c>
      <c r="B4" s="76"/>
      <c r="C4" s="82" t="s">
        <v>36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10"/>
      <c r="O4" s="10"/>
      <c r="P4" s="10"/>
      <c r="Q4" s="10"/>
      <c r="R4" s="10"/>
      <c r="S4" s="10"/>
      <c r="T4" s="10"/>
      <c r="U4" s="10"/>
    </row>
    <row r="5" spans="1:21" ht="30" customHeight="1">
      <c r="A5" s="79" t="s">
        <v>15</v>
      </c>
      <c r="B5" s="79"/>
      <c r="C5" s="80" t="s">
        <v>31</v>
      </c>
      <c r="D5" s="80"/>
      <c r="E5" s="81"/>
      <c r="F5" s="81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4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0"/>
      <c r="U6" s="10"/>
    </row>
    <row r="7" spans="1:21" ht="21" customHeight="1">
      <c r="A7" s="11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3" ht="54.75" customHeight="1">
      <c r="A8" s="69" t="s">
        <v>3</v>
      </c>
      <c r="B8" s="70" t="s">
        <v>27</v>
      </c>
      <c r="C8" s="70" t="s">
        <v>28</v>
      </c>
      <c r="D8" s="70" t="s">
        <v>29</v>
      </c>
      <c r="E8" s="70" t="s">
        <v>0</v>
      </c>
      <c r="F8" s="72" t="s">
        <v>2</v>
      </c>
      <c r="G8" s="60" t="s">
        <v>1</v>
      </c>
      <c r="H8" s="62"/>
      <c r="I8" s="60" t="s">
        <v>4</v>
      </c>
      <c r="J8" s="61"/>
      <c r="K8" s="62"/>
      <c r="L8" s="60" t="s">
        <v>5</v>
      </c>
      <c r="M8" s="61"/>
      <c r="N8" s="62"/>
      <c r="O8" s="63" t="s">
        <v>6</v>
      </c>
      <c r="P8" s="63"/>
      <c r="Q8" s="63"/>
      <c r="R8" s="63" t="s">
        <v>7</v>
      </c>
      <c r="S8" s="63"/>
      <c r="T8" s="63"/>
      <c r="U8" s="13" t="s">
        <v>8</v>
      </c>
      <c r="V8" s="64" t="s">
        <v>26</v>
      </c>
      <c r="W8" s="59" t="s">
        <v>30</v>
      </c>
    </row>
    <row r="9" spans="1:23" ht="157.5" customHeight="1">
      <c r="A9" s="69"/>
      <c r="B9" s="71"/>
      <c r="C9" s="71"/>
      <c r="D9" s="71"/>
      <c r="E9" s="71"/>
      <c r="F9" s="73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65"/>
      <c r="W9" s="59"/>
    </row>
    <row r="10" spans="1:23" s="27" customFormat="1" ht="30.75" customHeight="1">
      <c r="A10" s="31">
        <v>1</v>
      </c>
      <c r="B10" s="31" t="s">
        <v>96</v>
      </c>
      <c r="C10" s="31" t="s">
        <v>97</v>
      </c>
      <c r="D10" s="32" t="s">
        <v>98</v>
      </c>
      <c r="E10" s="32" t="s">
        <v>36</v>
      </c>
      <c r="F10" s="31">
        <v>10</v>
      </c>
      <c r="G10" s="31">
        <v>12</v>
      </c>
      <c r="H10" s="53">
        <f aca="true" t="shared" si="0" ref="H10:H15">(30*G10)/36</f>
        <v>10</v>
      </c>
      <c r="I10" s="31">
        <v>3</v>
      </c>
      <c r="J10" s="31">
        <v>7.5</v>
      </c>
      <c r="K10" s="31">
        <f aca="true" t="shared" si="1" ref="K10:K15">((20*I10))/J10</f>
        <v>8</v>
      </c>
      <c r="L10" s="35">
        <v>135</v>
      </c>
      <c r="M10" s="36">
        <v>64.2</v>
      </c>
      <c r="N10" s="54">
        <f aca="true" t="shared" si="2" ref="N10:N15">((15*M10)/L10)</f>
        <v>7.133333333333334</v>
      </c>
      <c r="O10" s="36">
        <v>77.4</v>
      </c>
      <c r="P10" s="36">
        <v>72</v>
      </c>
      <c r="Q10" s="54">
        <f aca="true" t="shared" si="3" ref="Q10:Q15">(15*P10)/O10</f>
        <v>13.953488372093021</v>
      </c>
      <c r="R10" s="36">
        <v>306</v>
      </c>
      <c r="S10" s="36">
        <v>240</v>
      </c>
      <c r="T10" s="54">
        <f aca="true" t="shared" si="4" ref="T10:T15">(20*S10)/R10</f>
        <v>15.686274509803921</v>
      </c>
      <c r="U10" s="55">
        <f aca="true" t="shared" si="5" ref="U10:U15">H10+K10+N10+Q10+T10</f>
        <v>54.773096215230275</v>
      </c>
      <c r="V10" s="52" t="s">
        <v>95</v>
      </c>
      <c r="W10" s="39" t="s">
        <v>87</v>
      </c>
    </row>
    <row r="11" spans="1:23" ht="26.25" customHeight="1">
      <c r="A11" s="31">
        <v>2</v>
      </c>
      <c r="B11" s="31" t="s">
        <v>99</v>
      </c>
      <c r="C11" s="31" t="s">
        <v>100</v>
      </c>
      <c r="D11" s="32" t="s">
        <v>101</v>
      </c>
      <c r="E11" s="32" t="s">
        <v>36</v>
      </c>
      <c r="F11" s="31">
        <v>10</v>
      </c>
      <c r="G11" s="31">
        <v>11</v>
      </c>
      <c r="H11" s="53">
        <f t="shared" si="0"/>
        <v>9.166666666666666</v>
      </c>
      <c r="I11" s="31">
        <v>5.5</v>
      </c>
      <c r="J11" s="31">
        <v>7.5</v>
      </c>
      <c r="K11" s="31">
        <f t="shared" si="1"/>
        <v>14.666666666666666</v>
      </c>
      <c r="L11" s="35">
        <v>129.6</v>
      </c>
      <c r="M11" s="36">
        <v>64.2</v>
      </c>
      <c r="N11" s="54">
        <f t="shared" si="2"/>
        <v>7.430555555555556</v>
      </c>
      <c r="O11" s="36">
        <v>93</v>
      </c>
      <c r="P11" s="36">
        <v>72</v>
      </c>
      <c r="Q11" s="54">
        <f t="shared" si="3"/>
        <v>11.612903225806452</v>
      </c>
      <c r="R11" s="36">
        <v>331.8</v>
      </c>
      <c r="S11" s="36">
        <v>240</v>
      </c>
      <c r="T11" s="54">
        <f t="shared" si="4"/>
        <v>14.466546112115731</v>
      </c>
      <c r="U11" s="55">
        <f t="shared" si="5"/>
        <v>57.34333822681107</v>
      </c>
      <c r="V11" s="52" t="s">
        <v>90</v>
      </c>
      <c r="W11" s="39" t="s">
        <v>87</v>
      </c>
    </row>
    <row r="12" spans="1:23" ht="27" customHeight="1">
      <c r="A12" s="31">
        <v>3</v>
      </c>
      <c r="B12" s="31" t="s">
        <v>102</v>
      </c>
      <c r="C12" s="31" t="s">
        <v>103</v>
      </c>
      <c r="D12" s="32" t="s">
        <v>104</v>
      </c>
      <c r="E12" s="32" t="s">
        <v>36</v>
      </c>
      <c r="F12" s="31">
        <v>11</v>
      </c>
      <c r="G12" s="31">
        <v>14</v>
      </c>
      <c r="H12" s="53">
        <f t="shared" si="0"/>
        <v>11.666666666666666</v>
      </c>
      <c r="I12" s="31">
        <v>7</v>
      </c>
      <c r="J12" s="31">
        <v>7.5</v>
      </c>
      <c r="K12" s="31">
        <f t="shared" si="1"/>
        <v>18.666666666666668</v>
      </c>
      <c r="L12" s="35">
        <v>126</v>
      </c>
      <c r="M12" s="36">
        <v>64.2</v>
      </c>
      <c r="N12" s="54">
        <f t="shared" si="2"/>
        <v>7.642857142857143</v>
      </c>
      <c r="O12" s="36">
        <v>90.6</v>
      </c>
      <c r="P12" s="36">
        <v>72</v>
      </c>
      <c r="Q12" s="54">
        <f t="shared" si="3"/>
        <v>11.920529801324504</v>
      </c>
      <c r="R12" s="36">
        <v>324</v>
      </c>
      <c r="S12" s="36">
        <v>240</v>
      </c>
      <c r="T12" s="54">
        <f t="shared" si="4"/>
        <v>14.814814814814815</v>
      </c>
      <c r="U12" s="55">
        <f t="shared" si="5"/>
        <v>64.7115350923298</v>
      </c>
      <c r="V12" s="52" t="s">
        <v>90</v>
      </c>
      <c r="W12" s="39" t="s">
        <v>88</v>
      </c>
    </row>
    <row r="13" spans="1:23" ht="27.75" customHeight="1">
      <c r="A13" s="31">
        <v>4</v>
      </c>
      <c r="B13" s="31" t="s">
        <v>105</v>
      </c>
      <c r="C13" s="31" t="s">
        <v>106</v>
      </c>
      <c r="D13" s="32" t="s">
        <v>107</v>
      </c>
      <c r="E13" s="32" t="s">
        <v>36</v>
      </c>
      <c r="F13" s="31">
        <v>11</v>
      </c>
      <c r="G13" s="31">
        <v>15</v>
      </c>
      <c r="H13" s="53">
        <f t="shared" si="0"/>
        <v>12.5</v>
      </c>
      <c r="I13" s="31">
        <v>7.5</v>
      </c>
      <c r="J13" s="31">
        <v>7.5</v>
      </c>
      <c r="K13" s="31">
        <f t="shared" si="1"/>
        <v>20</v>
      </c>
      <c r="L13" s="35">
        <v>81.6</v>
      </c>
      <c r="M13" s="36">
        <v>64.2</v>
      </c>
      <c r="N13" s="54">
        <f t="shared" si="2"/>
        <v>11.801470588235295</v>
      </c>
      <c r="O13" s="36">
        <v>78.6</v>
      </c>
      <c r="P13" s="36">
        <v>72</v>
      </c>
      <c r="Q13" s="54">
        <f t="shared" si="3"/>
        <v>13.740458015267176</v>
      </c>
      <c r="R13" s="36">
        <v>300.6</v>
      </c>
      <c r="S13" s="36">
        <v>240</v>
      </c>
      <c r="T13" s="54">
        <f t="shared" si="4"/>
        <v>15.968063872255488</v>
      </c>
      <c r="U13" s="55">
        <f t="shared" si="5"/>
        <v>74.00999247575795</v>
      </c>
      <c r="V13" s="52" t="s">
        <v>90</v>
      </c>
      <c r="W13" s="39" t="s">
        <v>88</v>
      </c>
    </row>
    <row r="14" spans="1:23" ht="27" customHeight="1">
      <c r="A14" s="31">
        <v>5</v>
      </c>
      <c r="B14" s="31" t="s">
        <v>108</v>
      </c>
      <c r="C14" s="31" t="s">
        <v>109</v>
      </c>
      <c r="D14" s="32" t="s">
        <v>110</v>
      </c>
      <c r="E14" s="32" t="s">
        <v>36</v>
      </c>
      <c r="F14" s="31">
        <v>11</v>
      </c>
      <c r="G14" s="31">
        <v>16</v>
      </c>
      <c r="H14" s="53">
        <f t="shared" si="0"/>
        <v>13.333333333333334</v>
      </c>
      <c r="I14" s="31">
        <v>7.5</v>
      </c>
      <c r="J14" s="31">
        <v>7.5</v>
      </c>
      <c r="K14" s="31">
        <f t="shared" si="1"/>
        <v>20</v>
      </c>
      <c r="L14" s="35">
        <v>86.4</v>
      </c>
      <c r="M14" s="36">
        <v>64.2</v>
      </c>
      <c r="N14" s="54">
        <f t="shared" si="2"/>
        <v>11.145833333333332</v>
      </c>
      <c r="O14" s="36">
        <v>85.2</v>
      </c>
      <c r="P14" s="36">
        <v>72</v>
      </c>
      <c r="Q14" s="54">
        <f t="shared" si="3"/>
        <v>12.676056338028168</v>
      </c>
      <c r="R14" s="36">
        <v>321.6</v>
      </c>
      <c r="S14" s="36">
        <v>240</v>
      </c>
      <c r="T14" s="54">
        <f t="shared" si="4"/>
        <v>14.925373134328357</v>
      </c>
      <c r="U14" s="55">
        <f t="shared" si="5"/>
        <v>72.0805961390232</v>
      </c>
      <c r="V14" s="52" t="s">
        <v>90</v>
      </c>
      <c r="W14" s="39" t="s">
        <v>88</v>
      </c>
    </row>
    <row r="15" spans="1:23" ht="27" customHeight="1">
      <c r="A15" s="31">
        <v>6</v>
      </c>
      <c r="B15" s="31" t="s">
        <v>111</v>
      </c>
      <c r="C15" s="31" t="s">
        <v>112</v>
      </c>
      <c r="D15" s="32" t="s">
        <v>113</v>
      </c>
      <c r="E15" s="32" t="s">
        <v>36</v>
      </c>
      <c r="F15" s="31">
        <v>11</v>
      </c>
      <c r="G15" s="31">
        <v>21</v>
      </c>
      <c r="H15" s="53">
        <f t="shared" si="0"/>
        <v>17.5</v>
      </c>
      <c r="I15" s="31">
        <v>7.5</v>
      </c>
      <c r="J15" s="31">
        <v>7.5</v>
      </c>
      <c r="K15" s="31">
        <f t="shared" si="1"/>
        <v>20</v>
      </c>
      <c r="L15" s="35">
        <v>64.2</v>
      </c>
      <c r="M15" s="36">
        <v>64.2</v>
      </c>
      <c r="N15" s="54">
        <f t="shared" si="2"/>
        <v>15</v>
      </c>
      <c r="O15" s="36">
        <v>72</v>
      </c>
      <c r="P15" s="36">
        <v>72</v>
      </c>
      <c r="Q15" s="54">
        <f t="shared" si="3"/>
        <v>15</v>
      </c>
      <c r="R15" s="36">
        <v>240</v>
      </c>
      <c r="S15" s="36">
        <v>240</v>
      </c>
      <c r="T15" s="54">
        <f t="shared" si="4"/>
        <v>20</v>
      </c>
      <c r="U15" s="55">
        <f t="shared" si="5"/>
        <v>87.5</v>
      </c>
      <c r="V15" s="52" t="s">
        <v>89</v>
      </c>
      <c r="W15" s="39" t="s">
        <v>88</v>
      </c>
    </row>
    <row r="16" spans="1:23" ht="33" customHeight="1">
      <c r="A16" s="40"/>
      <c r="B16" s="41"/>
      <c r="C16" s="41"/>
      <c r="D16" s="41"/>
      <c r="E16" s="41"/>
      <c r="F16" s="51"/>
      <c r="G16" s="40"/>
      <c r="H16" s="42"/>
      <c r="I16" s="40"/>
      <c r="J16" s="40"/>
      <c r="K16" s="40"/>
      <c r="L16" s="43"/>
      <c r="M16" s="44"/>
      <c r="N16" s="45"/>
      <c r="O16" s="44"/>
      <c r="P16" s="44"/>
      <c r="Q16" s="45"/>
      <c r="R16" s="44"/>
      <c r="S16" s="44"/>
      <c r="T16" s="45"/>
      <c r="U16" s="46"/>
      <c r="V16" s="47"/>
      <c r="W16" s="48"/>
    </row>
    <row r="17" spans="1:23" ht="26.25" customHeight="1">
      <c r="A17" s="40"/>
      <c r="B17" s="41"/>
      <c r="C17" s="58" t="s">
        <v>42</v>
      </c>
      <c r="D17" s="10"/>
      <c r="E17" s="10"/>
      <c r="F17" s="19"/>
      <c r="G17" s="40"/>
      <c r="H17" s="42"/>
      <c r="I17" s="40"/>
      <c r="J17" s="40"/>
      <c r="K17" s="40"/>
      <c r="L17" s="43"/>
      <c r="M17" s="44"/>
      <c r="N17" s="45"/>
      <c r="O17" s="44"/>
      <c r="P17" s="44"/>
      <c r="Q17" s="45"/>
      <c r="R17" s="44"/>
      <c r="S17" s="44"/>
      <c r="T17" s="45"/>
      <c r="U17" s="46"/>
      <c r="V17" s="47"/>
      <c r="W17" s="48"/>
    </row>
    <row r="18" spans="1:23" ht="20.25" customHeight="1">
      <c r="A18" s="40"/>
      <c r="B18" s="41"/>
      <c r="C18" s="38" t="s">
        <v>43</v>
      </c>
      <c r="D18" s="10"/>
      <c r="E18" s="10"/>
      <c r="F18" s="19"/>
      <c r="G18" s="40"/>
      <c r="H18" s="42"/>
      <c r="I18" s="40"/>
      <c r="J18" s="40"/>
      <c r="K18" s="40"/>
      <c r="L18" s="43"/>
      <c r="M18" s="44"/>
      <c r="N18" s="45"/>
      <c r="O18" s="44"/>
      <c r="P18" s="44"/>
      <c r="Q18" s="45"/>
      <c r="R18" s="44"/>
      <c r="S18" s="44"/>
      <c r="T18" s="45"/>
      <c r="U18" s="46"/>
      <c r="V18" s="47"/>
      <c r="W18" s="48"/>
    </row>
    <row r="19" spans="1:23" ht="26.25" customHeight="1">
      <c r="A19" s="40"/>
      <c r="B19" s="41"/>
      <c r="C19" s="38" t="s">
        <v>44</v>
      </c>
      <c r="D19" s="1"/>
      <c r="E19" s="1"/>
      <c r="F19" s="2"/>
      <c r="G19" s="40"/>
      <c r="H19" s="42"/>
      <c r="I19" s="40"/>
      <c r="J19" s="40"/>
      <c r="K19" s="40"/>
      <c r="L19" s="43"/>
      <c r="M19" s="44"/>
      <c r="N19" s="45"/>
      <c r="O19" s="44"/>
      <c r="P19" s="44"/>
      <c r="Q19" s="45"/>
      <c r="R19" s="44"/>
      <c r="S19" s="44"/>
      <c r="T19" s="45"/>
      <c r="U19" s="46"/>
      <c r="V19" s="47"/>
      <c r="W19" s="48"/>
    </row>
    <row r="20" spans="1:21" ht="19.5" customHeight="1">
      <c r="A20" s="10"/>
      <c r="B20" s="10"/>
      <c r="C20" s="38" t="s">
        <v>45</v>
      </c>
      <c r="D20" s="5" t="s">
        <v>114</v>
      </c>
      <c r="E20" s="1" t="s">
        <v>46</v>
      </c>
      <c r="F20" s="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3.25">
      <c r="A21" s="10"/>
      <c r="B21" s="10"/>
      <c r="C21" s="37"/>
      <c r="D21" s="1"/>
      <c r="E21" s="1"/>
      <c r="F21" s="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20.25">
      <c r="A22" s="10"/>
      <c r="B22" s="81"/>
      <c r="C22" s="8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0.25">
      <c r="A23" s="10"/>
      <c r="B23" s="50"/>
      <c r="C23" s="19"/>
      <c r="D23" s="67"/>
      <c r="E23" s="67"/>
      <c r="F23" s="6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0.25">
      <c r="A24" s="10"/>
      <c r="B24" s="10"/>
      <c r="C24" s="19"/>
      <c r="D24" s="67"/>
      <c r="E24" s="67"/>
      <c r="F24" s="6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0.25">
      <c r="A25" s="10"/>
      <c r="B25" s="10"/>
      <c r="C25" s="19"/>
      <c r="D25" s="67"/>
      <c r="E25" s="67"/>
      <c r="F25" s="6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20.25">
      <c r="A26" s="10"/>
      <c r="B26" s="10"/>
      <c r="C26" s="19"/>
      <c r="D26" s="67"/>
      <c r="E26" s="67"/>
      <c r="F26" s="6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0.25">
      <c r="A27" s="10"/>
      <c r="B27" s="10"/>
      <c r="C27" s="19"/>
      <c r="D27" s="67"/>
      <c r="E27" s="67"/>
      <c r="F27" s="6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20.25">
      <c r="A28" s="10"/>
      <c r="B28" s="10"/>
      <c r="C28" s="19"/>
      <c r="D28" s="67"/>
      <c r="E28" s="67"/>
      <c r="F28" s="6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0.25">
      <c r="A29" s="10"/>
      <c r="B29" s="10"/>
      <c r="C29" s="19"/>
      <c r="D29" s="67"/>
      <c r="E29" s="67"/>
      <c r="F29" s="6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3:6" ht="20.25">
      <c r="C30" s="4"/>
      <c r="D30" s="85"/>
      <c r="E30" s="85"/>
      <c r="F30" s="85"/>
    </row>
  </sheetData>
  <sheetProtection/>
  <mergeCells count="30">
    <mergeCell ref="B22:C22"/>
    <mergeCell ref="A4:B4"/>
    <mergeCell ref="A5:B5"/>
    <mergeCell ref="A6:S6"/>
    <mergeCell ref="A8:A9"/>
    <mergeCell ref="B8:B9"/>
    <mergeCell ref="C8:C9"/>
    <mergeCell ref="D8:D9"/>
    <mergeCell ref="C5:F5"/>
    <mergeCell ref="G8:H8"/>
    <mergeCell ref="L8:N8"/>
    <mergeCell ref="I8:K8"/>
    <mergeCell ref="D30:F30"/>
    <mergeCell ref="D23:F23"/>
    <mergeCell ref="D24:F24"/>
    <mergeCell ref="D25:F25"/>
    <mergeCell ref="D26:F26"/>
    <mergeCell ref="D28:F28"/>
    <mergeCell ref="D29:F29"/>
    <mergeCell ref="D27:F27"/>
    <mergeCell ref="C4:M4"/>
    <mergeCell ref="W8:W9"/>
    <mergeCell ref="O1:S1"/>
    <mergeCell ref="O2:S2"/>
    <mergeCell ref="O3:S3"/>
    <mergeCell ref="E8:E9"/>
    <mergeCell ref="F8:F9"/>
    <mergeCell ref="O8:Q8"/>
    <mergeCell ref="R8:T8"/>
    <mergeCell ref="V8:V9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79" zoomScaleNormal="79" zoomScalePageLayoutView="0" workbookViewId="0" topLeftCell="B8">
      <selection activeCell="W10" sqref="W10"/>
    </sheetView>
  </sheetViews>
  <sheetFormatPr defaultColWidth="24.8515625" defaultRowHeight="15"/>
  <cols>
    <col min="1" max="1" width="6.28125" style="6" customWidth="1"/>
    <col min="2" max="2" width="17.421875" style="6" customWidth="1"/>
    <col min="3" max="3" width="15.57421875" style="6" customWidth="1"/>
    <col min="4" max="4" width="18.57421875" style="6" customWidth="1"/>
    <col min="5" max="5" width="24.7109375" style="6" customWidth="1"/>
    <col min="6" max="6" width="10.57421875" style="6" customWidth="1"/>
    <col min="7" max="7" width="11.421875" style="6" customWidth="1"/>
    <col min="8" max="8" width="12.28125" style="6" customWidth="1"/>
    <col min="9" max="9" width="10.28125" style="6" customWidth="1"/>
    <col min="10" max="10" width="10.57421875" style="6" customWidth="1"/>
    <col min="11" max="11" width="12.57421875" style="6" customWidth="1"/>
    <col min="12" max="12" width="9.8515625" style="6" customWidth="1"/>
    <col min="13" max="13" width="11.421875" style="6" customWidth="1"/>
    <col min="14" max="14" width="12.00390625" style="6" customWidth="1"/>
    <col min="15" max="15" width="11.421875" style="6" customWidth="1"/>
    <col min="16" max="16" width="10.28125" style="6" customWidth="1"/>
    <col min="17" max="17" width="13.421875" style="6" customWidth="1"/>
    <col min="18" max="18" width="11.00390625" style="6" customWidth="1"/>
    <col min="19" max="19" width="9.57421875" style="6" customWidth="1"/>
    <col min="20" max="20" width="12.140625" style="6" customWidth="1"/>
    <col min="21" max="21" width="14.00390625" style="6" customWidth="1"/>
    <col min="22" max="22" width="14.7109375" style="6" customWidth="1"/>
    <col min="23" max="23" width="18.7109375" style="6" customWidth="1"/>
    <col min="24" max="16384" width="24.8515625" style="6" customWidth="1"/>
  </cols>
  <sheetData>
    <row r="1" spans="1:19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6"/>
      <c r="P1" s="86"/>
      <c r="Q1" s="86"/>
      <c r="R1" s="86"/>
      <c r="S1" s="86"/>
    </row>
    <row r="2" spans="1:19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6"/>
      <c r="P2" s="86"/>
      <c r="Q2" s="86"/>
      <c r="R2" s="86"/>
      <c r="S2" s="86"/>
    </row>
    <row r="3" spans="1:20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7"/>
      <c r="P3" s="87"/>
      <c r="Q3" s="87"/>
      <c r="R3" s="87"/>
      <c r="S3" s="87"/>
      <c r="T3" s="23"/>
    </row>
    <row r="4" spans="1:20" ht="31.5" customHeight="1">
      <c r="A4" s="75" t="s">
        <v>21</v>
      </c>
      <c r="B4" s="76"/>
      <c r="C4" s="82" t="s">
        <v>36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10"/>
      <c r="O4" s="10"/>
      <c r="P4" s="10"/>
      <c r="Q4" s="10"/>
      <c r="R4" s="10"/>
      <c r="S4" s="10"/>
      <c r="T4" s="10"/>
    </row>
    <row r="5" spans="1:20" ht="15" customHeight="1">
      <c r="A5" s="79" t="s">
        <v>15</v>
      </c>
      <c r="B5" s="79"/>
      <c r="C5" s="80" t="s">
        <v>32</v>
      </c>
      <c r="D5" s="80"/>
      <c r="E5" s="81"/>
      <c r="F5" s="81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20" ht="24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0"/>
    </row>
    <row r="7" spans="1:20" ht="21" customHeight="1">
      <c r="A7" s="11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3" ht="54" customHeight="1">
      <c r="A8" s="69" t="s">
        <v>3</v>
      </c>
      <c r="B8" s="70" t="s">
        <v>27</v>
      </c>
      <c r="C8" s="70" t="s">
        <v>28</v>
      </c>
      <c r="D8" s="70" t="s">
        <v>29</v>
      </c>
      <c r="E8" s="70" t="s">
        <v>0</v>
      </c>
      <c r="F8" s="72" t="s">
        <v>2</v>
      </c>
      <c r="G8" s="60" t="s">
        <v>1</v>
      </c>
      <c r="H8" s="62"/>
      <c r="I8" s="60" t="s">
        <v>4</v>
      </c>
      <c r="J8" s="61"/>
      <c r="K8" s="62"/>
      <c r="L8" s="60" t="s">
        <v>5</v>
      </c>
      <c r="M8" s="61"/>
      <c r="N8" s="62"/>
      <c r="O8" s="63" t="s">
        <v>6</v>
      </c>
      <c r="P8" s="63"/>
      <c r="Q8" s="63"/>
      <c r="R8" s="63" t="s">
        <v>7</v>
      </c>
      <c r="S8" s="63"/>
      <c r="T8" s="63"/>
      <c r="U8" s="13" t="s">
        <v>8</v>
      </c>
      <c r="V8" s="64" t="s">
        <v>26</v>
      </c>
      <c r="W8" s="59" t="s">
        <v>30</v>
      </c>
    </row>
    <row r="9" spans="1:23" ht="142.5" customHeight="1">
      <c r="A9" s="69"/>
      <c r="B9" s="71"/>
      <c r="C9" s="71"/>
      <c r="D9" s="71"/>
      <c r="E9" s="71"/>
      <c r="F9" s="73"/>
      <c r="G9" s="12" t="s">
        <v>9</v>
      </c>
      <c r="H9" s="12" t="s">
        <v>10</v>
      </c>
      <c r="I9" s="22" t="s">
        <v>24</v>
      </c>
      <c r="J9" s="15" t="s">
        <v>23</v>
      </c>
      <c r="K9" s="12" t="s">
        <v>10</v>
      </c>
      <c r="L9" s="14" t="s">
        <v>14</v>
      </c>
      <c r="M9" s="12" t="s">
        <v>11</v>
      </c>
      <c r="N9" s="12" t="s">
        <v>10</v>
      </c>
      <c r="O9" s="14" t="s">
        <v>14</v>
      </c>
      <c r="P9" s="12" t="s">
        <v>12</v>
      </c>
      <c r="Q9" s="12" t="s">
        <v>10</v>
      </c>
      <c r="R9" s="14" t="s">
        <v>14</v>
      </c>
      <c r="S9" s="12" t="s">
        <v>13</v>
      </c>
      <c r="T9" s="12" t="s">
        <v>10</v>
      </c>
      <c r="U9" s="14" t="s">
        <v>10</v>
      </c>
      <c r="V9" s="65"/>
      <c r="W9" s="59"/>
    </row>
    <row r="10" spans="1:23" s="26" customFormat="1" ht="33" customHeight="1">
      <c r="A10" s="31">
        <v>1</v>
      </c>
      <c r="B10" s="31" t="s">
        <v>115</v>
      </c>
      <c r="C10" s="31" t="s">
        <v>116</v>
      </c>
      <c r="D10" s="32" t="s">
        <v>117</v>
      </c>
      <c r="E10" s="32" t="s">
        <v>36</v>
      </c>
      <c r="F10" s="31">
        <v>9</v>
      </c>
      <c r="G10" s="31">
        <v>11</v>
      </c>
      <c r="H10" s="53">
        <f>(30*G10)/36</f>
        <v>9.166666666666666</v>
      </c>
      <c r="I10" s="31">
        <v>7</v>
      </c>
      <c r="J10" s="31">
        <v>7</v>
      </c>
      <c r="K10" s="31">
        <f>((20*I10))/J10</f>
        <v>20</v>
      </c>
      <c r="L10" s="35">
        <v>64.8</v>
      </c>
      <c r="M10" s="35">
        <v>64.2</v>
      </c>
      <c r="N10" s="54">
        <f>((15*M10)/L10)</f>
        <v>14.861111111111112</v>
      </c>
      <c r="O10" s="36">
        <v>69.6</v>
      </c>
      <c r="P10" s="36">
        <v>69.6</v>
      </c>
      <c r="Q10" s="54">
        <f>(15*P10)/O10</f>
        <v>15.000000000000002</v>
      </c>
      <c r="R10" s="36">
        <v>253.2</v>
      </c>
      <c r="S10" s="36">
        <v>253.2</v>
      </c>
      <c r="T10" s="54">
        <f>(20*S10)/R10</f>
        <v>20</v>
      </c>
      <c r="U10" s="55">
        <f>H10+K10+N10+Q10+T10</f>
        <v>79.02777777777777</v>
      </c>
      <c r="V10" s="52" t="s">
        <v>89</v>
      </c>
      <c r="W10" s="56" t="s">
        <v>48</v>
      </c>
    </row>
    <row r="11" spans="1:23" ht="31.5" customHeight="1">
      <c r="A11" s="31">
        <v>2</v>
      </c>
      <c r="B11" s="31" t="s">
        <v>118</v>
      </c>
      <c r="C11" s="31" t="s">
        <v>119</v>
      </c>
      <c r="D11" s="32" t="s">
        <v>41</v>
      </c>
      <c r="E11" s="32" t="s">
        <v>36</v>
      </c>
      <c r="F11" s="31">
        <v>9</v>
      </c>
      <c r="G11" s="31">
        <v>10</v>
      </c>
      <c r="H11" s="53">
        <f>(30*G11)/36</f>
        <v>8.333333333333334</v>
      </c>
      <c r="I11" s="31">
        <v>3</v>
      </c>
      <c r="J11" s="31">
        <v>7</v>
      </c>
      <c r="K11" s="31">
        <f>((20*I11))/J11</f>
        <v>8.571428571428571</v>
      </c>
      <c r="L11" s="35">
        <v>77.4</v>
      </c>
      <c r="M11" s="35">
        <v>64.2</v>
      </c>
      <c r="N11" s="54">
        <f>((15*M11)/L11)</f>
        <v>12.441860465116278</v>
      </c>
      <c r="O11" s="36">
        <v>77.4</v>
      </c>
      <c r="P11" s="36">
        <v>69.6</v>
      </c>
      <c r="Q11" s="54">
        <f>(15*P11)/O11</f>
        <v>13.488372093023255</v>
      </c>
      <c r="R11" s="36">
        <v>259.2</v>
      </c>
      <c r="S11" s="36">
        <v>253.2</v>
      </c>
      <c r="T11" s="54">
        <f>(20*S11)/R11</f>
        <v>19.537037037037038</v>
      </c>
      <c r="U11" s="55">
        <f>H11+K11+N11+Q11+T11</f>
        <v>62.37203149993847</v>
      </c>
      <c r="V11" s="52" t="s">
        <v>90</v>
      </c>
      <c r="W11" s="56" t="s">
        <v>48</v>
      </c>
    </row>
    <row r="12" spans="1:23" ht="31.5" customHeight="1">
      <c r="A12" s="31">
        <v>3</v>
      </c>
      <c r="B12" s="31" t="s">
        <v>120</v>
      </c>
      <c r="C12" s="31" t="s">
        <v>81</v>
      </c>
      <c r="D12" s="32" t="s">
        <v>60</v>
      </c>
      <c r="E12" s="32" t="s">
        <v>36</v>
      </c>
      <c r="F12" s="31">
        <v>9</v>
      </c>
      <c r="G12" s="31">
        <v>15</v>
      </c>
      <c r="H12" s="53">
        <f>(30*G12)/36</f>
        <v>12.5</v>
      </c>
      <c r="I12" s="31">
        <v>6.5</v>
      </c>
      <c r="J12" s="31">
        <v>7</v>
      </c>
      <c r="K12" s="31">
        <f>((20*I12))/J12</f>
        <v>18.571428571428573</v>
      </c>
      <c r="L12" s="35">
        <v>64.2</v>
      </c>
      <c r="M12" s="35">
        <v>64.2</v>
      </c>
      <c r="N12" s="54">
        <f>((15*M12)/L12)</f>
        <v>15</v>
      </c>
      <c r="O12" s="36">
        <v>88.2</v>
      </c>
      <c r="P12" s="36">
        <v>69.6</v>
      </c>
      <c r="Q12" s="54">
        <f>(15*P12)/O12</f>
        <v>11.83673469387755</v>
      </c>
      <c r="R12" s="36">
        <v>267</v>
      </c>
      <c r="S12" s="36">
        <v>253.2</v>
      </c>
      <c r="T12" s="54">
        <f>(20*S12)/R12</f>
        <v>18.96629213483146</v>
      </c>
      <c r="U12" s="55">
        <f>H12+K12+N12+Q12+T12</f>
        <v>76.87445540013758</v>
      </c>
      <c r="V12" s="52" t="s">
        <v>90</v>
      </c>
      <c r="W12" s="56" t="s">
        <v>48</v>
      </c>
    </row>
    <row r="13" spans="1:20" ht="18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0"/>
    </row>
    <row r="14" spans="1:20" ht="18.75">
      <c r="A14" s="25"/>
      <c r="B14" s="81"/>
      <c r="C14" s="8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0"/>
    </row>
    <row r="15" spans="1:20" ht="18.75">
      <c r="A15" s="25"/>
      <c r="B15" s="25"/>
      <c r="C15" s="37" t="s">
        <v>42</v>
      </c>
      <c r="D15" s="10"/>
      <c r="E15" s="10"/>
      <c r="F15" s="1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0"/>
    </row>
    <row r="16" spans="1:20" ht="18.75">
      <c r="A16" s="25"/>
      <c r="B16" s="25"/>
      <c r="C16" s="38" t="s">
        <v>43</v>
      </c>
      <c r="D16" s="10"/>
      <c r="E16" s="10"/>
      <c r="F16" s="1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0"/>
    </row>
    <row r="17" spans="1:20" ht="23.25">
      <c r="A17" s="25"/>
      <c r="B17" s="25"/>
      <c r="C17" s="38" t="s">
        <v>44</v>
      </c>
      <c r="D17" s="1"/>
      <c r="E17" s="1"/>
      <c r="F17" s="2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0"/>
    </row>
    <row r="18" spans="1:20" ht="23.25">
      <c r="A18" s="25"/>
      <c r="B18" s="25"/>
      <c r="C18" s="38" t="s">
        <v>45</v>
      </c>
      <c r="D18" s="5" t="s">
        <v>47</v>
      </c>
      <c r="E18" s="1" t="s">
        <v>46</v>
      </c>
      <c r="F18" s="2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3"/>
    </row>
    <row r="19" spans="1:20" ht="23.25">
      <c r="A19" s="25"/>
      <c r="B19" s="25"/>
      <c r="C19" s="37"/>
      <c r="D19" s="1"/>
      <c r="E19" s="1"/>
      <c r="F19" s="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3"/>
    </row>
    <row r="20" spans="1:19" ht="18.75">
      <c r="A20" s="7"/>
      <c r="B20" s="7"/>
      <c r="C20" s="8"/>
      <c r="D20" s="88"/>
      <c r="E20" s="88"/>
      <c r="F20" s="8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8.75">
      <c r="A21" s="7"/>
      <c r="B21" s="7"/>
      <c r="C21" s="8"/>
      <c r="D21" s="88"/>
      <c r="E21" s="88"/>
      <c r="F21" s="8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8.75">
      <c r="A22" s="7"/>
      <c r="B22" s="7"/>
      <c r="C22" s="8"/>
      <c r="D22" s="88"/>
      <c r="E22" s="88"/>
      <c r="F22" s="8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</sheetData>
  <sheetProtection/>
  <mergeCells count="25">
    <mergeCell ref="D22:F22"/>
    <mergeCell ref="D21:F21"/>
    <mergeCell ref="C5:F5"/>
    <mergeCell ref="A4:B4"/>
    <mergeCell ref="A5:B5"/>
    <mergeCell ref="B14:C14"/>
    <mergeCell ref="D20:F20"/>
    <mergeCell ref="A6:S6"/>
    <mergeCell ref="A8:A9"/>
    <mergeCell ref="B8:B9"/>
    <mergeCell ref="O1:S1"/>
    <mergeCell ref="O2:S2"/>
    <mergeCell ref="O3:S3"/>
    <mergeCell ref="E8:E9"/>
    <mergeCell ref="F8:F9"/>
    <mergeCell ref="D8:D9"/>
    <mergeCell ref="C4:M4"/>
    <mergeCell ref="C8:C9"/>
    <mergeCell ref="W8:W9"/>
    <mergeCell ref="G8:H8"/>
    <mergeCell ref="I8:K8"/>
    <mergeCell ref="L8:N8"/>
    <mergeCell ref="O8:Q8"/>
    <mergeCell ref="R8:T8"/>
    <mergeCell ref="V8:V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2022-10-07T14:39:47Z</dcterms:modified>
  <cp:category/>
  <cp:version/>
  <cp:contentType/>
  <cp:contentStatus/>
</cp:coreProperties>
</file>